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55" yWindow="105" windowWidth="24855" windowHeight="12525" activeTab="2"/>
  </bookViews>
  <sheets>
    <sheet name="พ.ค.59ni มีค่าเสื่อม" sheetId="1" r:id="rId1"/>
    <sheet name="Sheet1" sheetId="4" r:id="rId2"/>
    <sheet name="Sheet2" sheetId="5" r:id="rId3"/>
  </sheets>
  <definedNames>
    <definedName name="OLE_LINK1" localSheetId="0">'พ.ค.59ni มีค่าเสื่อม'!#REF!</definedName>
  </definedNames>
  <calcPr calcId="124519"/>
</workbook>
</file>

<file path=xl/calcChain.xml><?xml version="1.0" encoding="utf-8"?>
<calcChain xmlns="http://schemas.openxmlformats.org/spreadsheetml/2006/main">
  <c r="J6" i="1"/>
  <c r="J13"/>
  <c r="J9"/>
  <c r="J14"/>
  <c r="J10"/>
  <c r="J20"/>
  <c r="J7"/>
  <c r="J15"/>
  <c r="J11"/>
  <c r="J8"/>
  <c r="J16"/>
  <c r="J12"/>
  <c r="J5"/>
  <c r="J18"/>
  <c r="J17"/>
  <c r="J19"/>
  <c r="AX5" i="4" l="1"/>
  <c r="AV5"/>
  <c r="AX3"/>
  <c r="AX4"/>
  <c r="AX6"/>
  <c r="AX7"/>
  <c r="AX8"/>
  <c r="AX9"/>
  <c r="AX10"/>
  <c r="AX11"/>
  <c r="AX12"/>
  <c r="AX13"/>
  <c r="AX14"/>
  <c r="AX15"/>
  <c r="AX16"/>
  <c r="AX17"/>
  <c r="AX2"/>
  <c r="AS3"/>
  <c r="AS4"/>
  <c r="AS5"/>
  <c r="AS6"/>
  <c r="AS7"/>
  <c r="AS8"/>
  <c r="AS9"/>
  <c r="AS10"/>
  <c r="AS11"/>
  <c r="AS12"/>
  <c r="AS13"/>
  <c r="AS14"/>
  <c r="AS15"/>
  <c r="AS16"/>
  <c r="AS17"/>
  <c r="AS2"/>
  <c r="AR18"/>
  <c r="AM3"/>
  <c r="AO3" s="1"/>
  <c r="AM4"/>
  <c r="AO4" s="1"/>
  <c r="AM5"/>
  <c r="AO5" s="1"/>
  <c r="AM6"/>
  <c r="AO6" s="1"/>
  <c r="AM7"/>
  <c r="AM8"/>
  <c r="AM9"/>
  <c r="AM10"/>
  <c r="AM11"/>
  <c r="AO11" s="1"/>
  <c r="AM12"/>
  <c r="AO12" s="1"/>
  <c r="AM13"/>
  <c r="AO13" s="1"/>
  <c r="AM14"/>
  <c r="AO14" s="1"/>
  <c r="AM15"/>
  <c r="AM16"/>
  <c r="AM17"/>
  <c r="AO17" s="1"/>
  <c r="AM2"/>
  <c r="AL18"/>
  <c r="AJ3"/>
  <c r="AJ4"/>
  <c r="AJ5"/>
  <c r="AJ6"/>
  <c r="AJ7"/>
  <c r="AO7" s="1"/>
  <c r="AJ8"/>
  <c r="AO8" s="1"/>
  <c r="AJ9"/>
  <c r="AJ10"/>
  <c r="AJ11"/>
  <c r="AJ12"/>
  <c r="AJ13"/>
  <c r="AJ14"/>
  <c r="AJ15"/>
  <c r="AO15" s="1"/>
  <c r="AJ16"/>
  <c r="AO16" s="1"/>
  <c r="AJ17"/>
  <c r="AJ2"/>
  <c r="AI18"/>
  <c r="AC3"/>
  <c r="AC4"/>
  <c r="AC5"/>
  <c r="AC6"/>
  <c r="AC7"/>
  <c r="AE7" s="1"/>
  <c r="AC8"/>
  <c r="AE8" s="1"/>
  <c r="AC9"/>
  <c r="AE9" s="1"/>
  <c r="AC10"/>
  <c r="AE10" s="1"/>
  <c r="AC11"/>
  <c r="AC12"/>
  <c r="AC13"/>
  <c r="AC14"/>
  <c r="AC15"/>
  <c r="AE15" s="1"/>
  <c r="AC16"/>
  <c r="AE16" s="1"/>
  <c r="AC17"/>
  <c r="AE17" s="1"/>
  <c r="AC2"/>
  <c r="AE2" s="1"/>
  <c r="AB18"/>
  <c r="Z3"/>
  <c r="Z4"/>
  <c r="Z5"/>
  <c r="Z6"/>
  <c r="Z7"/>
  <c r="Z8"/>
  <c r="Z9"/>
  <c r="Z10"/>
  <c r="Z11"/>
  <c r="Z12"/>
  <c r="Z13"/>
  <c r="Z14"/>
  <c r="Z15"/>
  <c r="Z16"/>
  <c r="Z17"/>
  <c r="Z2"/>
  <c r="Y18"/>
  <c r="U10"/>
  <c r="U11"/>
  <c r="R18"/>
  <c r="S3"/>
  <c r="S4"/>
  <c r="S5"/>
  <c r="S6"/>
  <c r="S7"/>
  <c r="S8"/>
  <c r="S9"/>
  <c r="S10"/>
  <c r="S11"/>
  <c r="S12"/>
  <c r="S13"/>
  <c r="S14"/>
  <c r="S15"/>
  <c r="S16"/>
  <c r="S17"/>
  <c r="S2"/>
  <c r="P3"/>
  <c r="U3" s="1"/>
  <c r="P4"/>
  <c r="U4" s="1"/>
  <c r="P5"/>
  <c r="P6"/>
  <c r="U6" s="1"/>
  <c r="P7"/>
  <c r="U7" s="1"/>
  <c r="P8"/>
  <c r="U8" s="1"/>
  <c r="P9"/>
  <c r="U9" s="1"/>
  <c r="P10"/>
  <c r="P11"/>
  <c r="P12"/>
  <c r="U12" s="1"/>
  <c r="P13"/>
  <c r="U13" s="1"/>
  <c r="P14"/>
  <c r="U14" s="1"/>
  <c r="P15"/>
  <c r="U15" s="1"/>
  <c r="P16"/>
  <c r="U16" s="1"/>
  <c r="P17"/>
  <c r="U17" s="1"/>
  <c r="P2"/>
  <c r="O18"/>
  <c r="U5" l="1"/>
  <c r="AE6"/>
  <c r="AO9"/>
  <c r="AO2"/>
  <c r="AO10"/>
  <c r="AE11"/>
  <c r="AE3"/>
  <c r="AE12"/>
  <c r="AE4"/>
  <c r="AE13"/>
  <c r="AE5"/>
  <c r="AE14"/>
  <c r="U2"/>
  <c r="G18"/>
  <c r="E18"/>
  <c r="AZ3"/>
  <c r="AZ4"/>
  <c r="AZ5"/>
  <c r="AZ6"/>
  <c r="AZ7"/>
  <c r="AZ8"/>
  <c r="AZ9"/>
  <c r="AZ10"/>
  <c r="AZ11"/>
  <c r="AZ12"/>
  <c r="AZ13"/>
  <c r="AZ14"/>
  <c r="AZ15"/>
  <c r="AZ16"/>
  <c r="AZ17"/>
  <c r="AZ2"/>
  <c r="AY18"/>
  <c r="H3"/>
  <c r="H4"/>
  <c r="H5"/>
  <c r="H6"/>
  <c r="H7"/>
  <c r="H8"/>
  <c r="H9"/>
  <c r="H10"/>
  <c r="H11"/>
  <c r="H12"/>
  <c r="H13"/>
  <c r="H14"/>
  <c r="H15"/>
  <c r="H16"/>
  <c r="H17"/>
  <c r="H2"/>
  <c r="I3"/>
  <c r="I4"/>
  <c r="I5"/>
  <c r="I6"/>
  <c r="I7"/>
  <c r="I8"/>
  <c r="I9"/>
  <c r="I10"/>
  <c r="I11"/>
  <c r="I12"/>
  <c r="I13"/>
  <c r="I14"/>
  <c r="I15"/>
  <c r="I16"/>
  <c r="I17"/>
  <c r="I2"/>
  <c r="F26"/>
  <c r="F27"/>
  <c r="F28"/>
  <c r="F29"/>
  <c r="F30"/>
  <c r="F31"/>
  <c r="F32"/>
  <c r="F33"/>
  <c r="F34"/>
  <c r="F35"/>
  <c r="F36"/>
  <c r="F37"/>
  <c r="F38"/>
  <c r="F39"/>
  <c r="F40"/>
  <c r="F41"/>
  <c r="F42"/>
  <c r="F25"/>
  <c r="K13" l="1"/>
  <c r="K5"/>
  <c r="K14"/>
  <c r="K6"/>
  <c r="K15"/>
  <c r="K7"/>
  <c r="K16"/>
  <c r="K8"/>
  <c r="K17"/>
  <c r="K9"/>
  <c r="K2"/>
  <c r="K10"/>
  <c r="K11"/>
  <c r="K3"/>
  <c r="F45"/>
  <c r="K12"/>
  <c r="K4"/>
</calcChain>
</file>

<file path=xl/sharedStrings.xml><?xml version="1.0" encoding="utf-8"?>
<sst xmlns="http://schemas.openxmlformats.org/spreadsheetml/2006/main" count="193" uniqueCount="148">
  <si>
    <t>Org</t>
  </si>
  <si>
    <t>CR
มากกว่า(1.50)</t>
  </si>
  <si>
    <t>QR
มากกว่า(1.00)</t>
  </si>
  <si>
    <t>Cash
มากกว่า(0.80)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</si>
  <si>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</si>
  <si>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</si>
  <si>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</si>
  <si>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</si>
  <si>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</si>
  <si>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</si>
  <si>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</si>
  <si>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</si>
  <si>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</si>
  <si>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</si>
  <si>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</si>
  <si>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</si>
  <si>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</si>
  <si>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</si>
  <si>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</si>
  <si>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</si>
  <si>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</si>
  <si>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</si>
  <si>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</si>
  <si>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</si>
  <si>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</si>
  <si>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</si>
  <si>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</si>
  <si>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Cash = Cash ration = เงินสด / หนี้สินหมุนเวียน = &gt;0.8</t>
  </si>
  <si>
    <t xml:space="preserve">เงินสดที่ปลอดภาระ         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</si>
  <si>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</si>
  <si>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</si>
  <si>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</si>
  <si>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</si>
  <si>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</si>
  <si>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</si>
  <si>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</si>
  <si>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</si>
  <si>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</si>
  <si>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</si>
  <si>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</si>
  <si>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</si>
  <si>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</si>
  <si>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Risk Scoring เดือน กพ 60</t>
  </si>
  <si>
    <t>Risk Scoring เดือน ก.พ. 59</t>
  </si>
  <si>
    <t>ประเภทความเสี่ยง Liquid Index (ดัชนีวัดสภาพคล่องทางการเงิน)</t>
  </si>
  <si>
    <t>น้ำหนักคะแนน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</si>
  <si>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</si>
  <si>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</si>
  <si>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</si>
  <si>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</si>
  <si>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NWC
ทุนสำรอง (-)</t>
  </si>
  <si>
    <t>NI กำไร(ขาดทุน) รวมค่าเสื่อม
(-)</t>
  </si>
  <si>
    <t>ข้อมูล ณ 26/5/2559 9.00 น.</t>
  </si>
  <si>
    <t xml:space="preserve">         ณ 26/5/2559 16.04 น. แก้ไข เพิ่มบางปะหัน</t>
  </si>
  <si>
    <t xml:space="preserve">         ณ  30/5/2559 15.47 น. แก้ไข ท่าเรือ บ้านแพรก</t>
  </si>
  <si>
    <t>Current Ratio(หักงบลงทุน)</t>
  </si>
  <si>
    <t>สินทรัพย์หมุนเวียน(หักงบลง</t>
  </si>
  <si>
    <t>Quick Ratio(หักงบลงทุน)</t>
  </si>
  <si>
    <t>เงินสดและรายการเทียบเท่า</t>
  </si>
  <si>
    <t>Cash Ratio(หักงบลงทุน)</t>
  </si>
  <si>
    <t>Networking Capital(หักงบลงทุน)</t>
  </si>
  <si>
    <t>อย</t>
  </si>
  <si>
    <t>เสนา</t>
  </si>
  <si>
    <t>ท่าเรือ</t>
  </si>
  <si>
    <t>รายได้รวม</t>
  </si>
  <si>
    <t>%</t>
  </si>
  <si>
    <t>สมเด็จ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</si>
  <si>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</si>
  <si>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</si>
  <si>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</si>
  <si>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</si>
  <si>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</si>
  <si>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</si>
  <si>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</si>
  <si>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</si>
  <si>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</si>
  <si>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</si>
  <si>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</si>
  <si>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 xml:space="preserve">สถานีอนามัยวัดพระญาติการาม </t>
  </si>
  <si>
    <t>โรงพยาบาลเสนา</t>
  </si>
  <si>
    <t>โรงพยาบาลท่าเรือ</t>
  </si>
  <si>
    <t>โรงพยาบาลสมเด็จพระสังฆราช(นครหลวง)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</si>
  <si>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</si>
  <si>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</si>
  <si>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</si>
  <si>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</si>
  <si>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</si>
  <si>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</si>
  <si>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</si>
  <si>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</si>
  <si>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</si>
  <si>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</si>
  <si>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</si>
  <si>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</si>
  <si>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 xml:space="preserve"> ศูนย์แพทย์โรงพยาบาลพระนครศรีอยุธยาสาขา 1 ศูนย์เวชปฎิบัติครอบครัว</t>
  </si>
  <si>
    <t>จ่ายจริง</t>
  </si>
  <si>
    <t>พระนครศรีอยุธยา</t>
  </si>
  <si>
    <t>ยังไม่ได้ตั้งเลย</t>
  </si>
  <si>
    <t>ตั้งหนี้แล้วแต่ไม่ครบ ขาดประมาณ 1 เดือน</t>
  </si>
  <si>
    <t>เท่าของเดิม</t>
  </si>
  <si>
    <t>บาทของเดิม</t>
  </si>
  <si>
    <t>หักเจ้าหนี้</t>
  </si>
  <si>
    <t>คงเหลือ หนี้สินหมุนเวียน</t>
  </si>
  <si>
    <t>CR หลังหักค่ารักษาพยาบาลตามจ่าย</t>
  </si>
  <si>
    <t>คงเหลือ สินทรัพย์หมุนเวียน</t>
  </si>
  <si>
    <t>หักเงินฝากธนาคารที่จ่ายเจ้าหนี้</t>
  </si>
  <si>
    <t>ส่วนต่าง หลังจ่ายค่ารักษาพยาบาลตามจ่าย</t>
  </si>
  <si>
    <t>คงเหลือ รายได้สูงกว่า (ต่ำกว่า) ของเดิม --หลังจากที่ตัดค่ารักษาพยาบาลตามจ่ายแล้ว</t>
  </si>
  <si>
    <t>หักเงินฝากธนาคารที่จ่ายหนี้</t>
  </si>
  <si>
    <t>คงเหลือเงินสดและเงินฝากและรายการเทียบเท่า</t>
  </si>
  <si>
    <t>คงเหลือหนี้สินหมุนเวียน</t>
  </si>
  <si>
    <t>QR หลังหักค่ารักษาพยาบาลตามจ่าย</t>
  </si>
  <si>
    <t>หักเงินฝากะนาคารที่จ่ายเจ้าหนี้</t>
  </si>
  <si>
    <t>คงเหลือเงินสดและรายการเทียบเท่า</t>
  </si>
  <si>
    <t>cash หลังจากหักหนี้ค่ารักษาพยาบาล</t>
  </si>
  <si>
    <t>คงเหลือสินทรัพย์หมุนเวียน</t>
  </si>
  <si>
    <t>ni</t>
  </si>
  <si>
    <t>nwc หลังหักเจ้าหนี้</t>
  </si>
  <si>
    <t>รายได้</t>
  </si>
  <si>
    <t>ค่าใช้จ่าย</t>
  </si>
  <si>
    <t>บวกรายได้</t>
  </si>
  <si>
    <t>รวมรายได้</t>
  </si>
  <si>
    <t>ni หลังหักเจ้าหนี้</t>
  </si>
  <si>
    <t>nwc</t>
  </si>
  <si>
    <t>Current</t>
  </si>
  <si>
    <t>Quick</t>
  </si>
  <si>
    <t>cash</t>
  </si>
  <si>
    <t>รวมค่าใช้จ่าย</t>
  </si>
  <si>
    <t>บวกค่าใช้จ่าย</t>
  </si>
  <si>
    <t>กรณีตั้งเจ้าหนี้ค่ารักษาพยาบาลตามจ่ายแล้ว</t>
  </si>
  <si>
    <t>DR.ค่ารักษาพยาบาลตามจ่าย (หมวด 5)</t>
  </si>
  <si>
    <t xml:space="preserve">   </t>
  </si>
  <si>
    <t>CR เจ้าหนี้</t>
  </si>
  <si>
    <t>xx</t>
  </si>
  <si>
    <t>(ตั้งเจ้าหนี้เท่ากับจำนวนเต็มที่ถูกเรียกเก็บ)</t>
  </si>
  <si>
    <t>ตอนตัดหนี้เข้าส่วนต่าง</t>
  </si>
  <si>
    <t>DR.เจ้าหนี้</t>
  </si>
  <si>
    <t>CR.ส่วนต่าง(รายได้)</t>
  </si>
  <si>
    <t>CR.เงินฝากธนาคาร</t>
  </si>
  <si>
    <t>(ยอดเงินที่จ่ายจริงเท่านั้น)</t>
  </si>
  <si>
    <t>1.เจ้าหนี้จะหายไป=100%</t>
  </si>
  <si>
    <t>2.เงินฝากธนาคาร(สินทรัพย์หมวด1) ลดลงไปเท่ากับ จำนวนเงินที่จ่ายจริง</t>
  </si>
  <si>
    <t>3.เกิดรายได้ในส่วนที่ไม่ได้จ่าย แต่ได้รับการยกหนี้</t>
  </si>
  <si>
    <t xml:space="preserve">สรุปกรณีตั้งเจ้าหนี้ </t>
  </si>
  <si>
    <t xml:space="preserve">   แต่ถ้าดูร่วมกับการตัดลูกหนี้ รพศ และ รพท สถานการณ์จะแย่ลง</t>
  </si>
  <si>
    <t xml:space="preserve">4.รพ ทุกแห่ง(ยกเว้นสมเด็จ)จะมีอัตราการหมุนของสินทรัพย์และหนี้สินดีขึ้นทุกแห่ง เฉพาะกรณีการตัดเจ้าหนี้ </t>
  </si>
  <si>
    <t>Risk Scoring พ.ค.59</t>
  </si>
  <si>
    <t>ผลการประเมินภาวะวิกฤติ พฤษภาคม ปีงบประมาณ 2559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</si>
</sst>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0.0"/>
  </numFmts>
  <fonts count="4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12"/>
      <color rgb="FF000000"/>
      <name val="Tahoma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b/>
      <sz val="25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ahoma"/>
      <family val="2"/>
      <scheme val="minor"/>
    </font>
    <font>
      <b/>
      <sz val="22"/>
      <color indexed="8"/>
      <name val="TH SarabunPSK"/>
      <family val="2"/>
    </font>
    <font>
      <b/>
      <i/>
      <sz val="22"/>
      <color indexed="8"/>
      <name val="TH SarabunPSK"/>
      <family val="2"/>
    </font>
    <font>
      <b/>
      <sz val="22"/>
      <color rgb="FF000000"/>
      <name val="TH SarabunPSK"/>
      <family val="2"/>
    </font>
    <font>
      <sz val="13"/>
      <color rgb="FF000000"/>
      <name val="Tahoma"/>
      <family val="2"/>
    </font>
    <font>
      <b/>
      <sz val="13"/>
      <color rgb="FF000000"/>
      <name val="Tahoma"/>
      <family val="2"/>
    </font>
    <font>
      <b/>
      <sz val="13"/>
      <color theme="1"/>
      <name val="Angsana New"/>
      <family val="1"/>
    </font>
    <font>
      <b/>
      <sz val="22"/>
      <color rgb="FFFD432F"/>
      <name val="TH SarabunPSK"/>
      <family val="2"/>
    </font>
    <font>
      <b/>
      <sz val="22"/>
      <color rgb="FFFF0000"/>
      <name val="TH SarabunPSK"/>
      <family val="2"/>
    </font>
    <font>
      <b/>
      <sz val="14"/>
      <color rgb="FF000000"/>
      <name val="TH SarabunPSK"/>
      <family val="2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  <font>
      <sz val="16"/>
      <name val="Tahoma"/>
      <family val="2"/>
      <scheme val="major"/>
    </font>
    <font>
      <sz val="16"/>
      <color rgb="FFFF0000"/>
      <name val="Tahoma"/>
      <family val="2"/>
      <scheme val="major"/>
    </font>
    <font>
      <b/>
      <u/>
      <sz val="14"/>
      <color rgb="FF0000FF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color rgb="FFFD502F"/>
      <name val="TH SarabunPSK"/>
      <family val="2"/>
    </font>
    <font>
      <b/>
      <sz val="18"/>
      <name val="Tahoma"/>
      <family val="2"/>
      <scheme val="minor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22"/>
      <color rgb="FFFD502F"/>
      <name val="TH SarabunPSK"/>
      <family val="2"/>
    </font>
    <font>
      <sz val="11"/>
      <color theme="0"/>
      <name val="Tahoma"/>
      <family val="2"/>
      <charset val="22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8C7A"/>
        <bgColor indexed="64"/>
      </patternFill>
    </fill>
    <fill>
      <patternFill patternType="solid">
        <fgColor rgb="FFFFA983"/>
        <bgColor indexed="64"/>
      </patternFill>
    </fill>
    <fill>
      <patternFill patternType="solid">
        <fgColor rgb="FFFFBE8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D502F"/>
        <bgColor rgb="FFFF66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4BACC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35">
    <xf numFmtId="0" fontId="0" fillId="0" borderId="0" xfId="0"/>
    <xf numFmtId="0" fontId="3" fillId="0" borderId="3" xfId="0" applyFont="1" applyBorder="1" applyAlignment="1">
      <alignment horizontal="left" wrapText="1" readingOrder="1"/>
    </xf>
    <xf numFmtId="0" fontId="7" fillId="0" borderId="0" xfId="0" applyFont="1"/>
    <xf numFmtId="2" fontId="0" fillId="0" borderId="0" xfId="0" applyNumberFormat="1"/>
    <xf numFmtId="17" fontId="8" fillId="0" borderId="0" xfId="0" applyNumberFormat="1" applyFont="1" applyBorder="1" applyAlignment="1">
      <alignment horizontal="center"/>
    </xf>
    <xf numFmtId="43" fontId="8" fillId="0" borderId="0" xfId="1" applyFont="1" applyFill="1" applyBorder="1"/>
    <xf numFmtId="43" fontId="8" fillId="0" borderId="0" xfId="1" applyFont="1"/>
    <xf numFmtId="43" fontId="9" fillId="0" borderId="0" xfId="1" applyFont="1" applyFill="1" applyBorder="1" applyAlignment="1">
      <alignment horizontal="center" vertical="center"/>
    </xf>
    <xf numFmtId="187" fontId="9" fillId="0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3" fontId="10" fillId="0" borderId="4" xfId="1" applyFont="1" applyFill="1" applyBorder="1" applyAlignment="1"/>
    <xf numFmtId="43" fontId="10" fillId="0" borderId="4" xfId="1" applyFont="1" applyBorder="1" applyAlignment="1"/>
    <xf numFmtId="0" fontId="8" fillId="0" borderId="0" xfId="0" applyFont="1" applyAlignment="1">
      <alignment horizontal="left" vertical="center"/>
    </xf>
    <xf numFmtId="43" fontId="10" fillId="0" borderId="4" xfId="1" applyFont="1" applyFill="1" applyBorder="1" applyAlignment="1">
      <alignment vertical="center"/>
    </xf>
    <xf numFmtId="0" fontId="11" fillId="0" borderId="0" xfId="0" applyFont="1" applyAlignment="1">
      <alignment vertical="top"/>
    </xf>
    <xf numFmtId="43" fontId="10" fillId="0" borderId="6" xfId="1" applyFont="1" applyBorder="1" applyAlignment="1">
      <alignment horizontal="left" vertical="center"/>
    </xf>
    <xf numFmtId="43" fontId="10" fillId="0" borderId="7" xfId="1" applyFont="1" applyBorder="1" applyAlignment="1">
      <alignment vertical="center"/>
    </xf>
    <xf numFmtId="187" fontId="9" fillId="0" borderId="7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87" fontId="8" fillId="0" borderId="0" xfId="0" applyNumberFormat="1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left"/>
    </xf>
    <xf numFmtId="43" fontId="10" fillId="0" borderId="0" xfId="1" applyFont="1"/>
    <xf numFmtId="43" fontId="12" fillId="0" borderId="0" xfId="1" applyFont="1" applyFill="1"/>
    <xf numFmtId="0" fontId="12" fillId="0" borderId="0" xfId="0" applyFont="1" applyFill="1" applyAlignment="1">
      <alignment horizontal="center"/>
    </xf>
    <xf numFmtId="187" fontId="8" fillId="0" borderId="0" xfId="1" applyNumberFormat="1" applyFont="1" applyAlignment="1">
      <alignment horizontal="center"/>
    </xf>
    <xf numFmtId="0" fontId="16" fillId="0" borderId="0" xfId="0" applyFont="1"/>
    <xf numFmtId="17" fontId="17" fillId="0" borderId="0" xfId="0" applyNumberFormat="1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17" fillId="0" borderId="0" xfId="1" applyFont="1" applyFill="1" applyBorder="1"/>
    <xf numFmtId="43" fontId="18" fillId="0" borderId="0" xfId="1" applyFont="1" applyFill="1" applyBorder="1"/>
    <xf numFmtId="0" fontId="18" fillId="0" borderId="0" xfId="0" applyNumberFormat="1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43" fontId="9" fillId="0" borderId="5" xfId="1" applyFont="1" applyBorder="1" applyAlignment="1">
      <alignment horizontal="center" vertical="center"/>
    </xf>
    <xf numFmtId="43" fontId="10" fillId="0" borderId="5" xfId="1" applyFont="1" applyBorder="1" applyAlignment="1"/>
    <xf numFmtId="43" fontId="10" fillId="0" borderId="7" xfId="1" applyFont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center" wrapText="1" readingOrder="1"/>
    </xf>
    <xf numFmtId="0" fontId="3" fillId="0" borderId="3" xfId="0" applyFont="1" applyFill="1" applyBorder="1" applyAlignment="1">
      <alignment horizontal="left" wrapText="1" readingOrder="1"/>
    </xf>
    <xf numFmtId="3" fontId="5" fillId="0" borderId="3" xfId="0" applyNumberFormat="1" applyFont="1" applyFill="1" applyBorder="1" applyAlignment="1">
      <alignment horizontal="center" wrapText="1" readingOrder="1"/>
    </xf>
    <xf numFmtId="3" fontId="6" fillId="0" borderId="3" xfId="0" applyNumberFormat="1" applyFont="1" applyFill="1" applyBorder="1" applyAlignment="1">
      <alignment horizontal="center" wrapText="1" readingOrder="1"/>
    </xf>
    <xf numFmtId="3" fontId="20" fillId="0" borderId="3" xfId="0" applyNumberFormat="1" applyFont="1" applyFill="1" applyBorder="1" applyAlignment="1">
      <alignment horizontal="center" wrapText="1" readingOrder="1"/>
    </xf>
    <xf numFmtId="0" fontId="0" fillId="0" borderId="3" xfId="0" applyBorder="1"/>
    <xf numFmtId="0" fontId="22" fillId="0" borderId="3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0" fontId="21" fillId="0" borderId="0" xfId="0" applyFont="1"/>
    <xf numFmtId="3" fontId="21" fillId="0" borderId="3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3" fontId="29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5" fillId="0" borderId="4" xfId="0" applyNumberFormat="1" applyFont="1" applyFill="1" applyBorder="1" applyAlignment="1">
      <alignment horizontal="center" wrapText="1" readingOrder="1"/>
    </xf>
    <xf numFmtId="0" fontId="22" fillId="8" borderId="3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0" fillId="0" borderId="4" xfId="0" applyBorder="1"/>
    <xf numFmtId="4" fontId="0" fillId="0" borderId="0" xfId="0" applyNumberFormat="1"/>
    <xf numFmtId="0" fontId="33" fillId="0" borderId="0" xfId="0" applyFont="1"/>
    <xf numFmtId="0" fontId="0" fillId="0" borderId="0" xfId="0" applyAlignment="1">
      <alignment horizontal="center"/>
    </xf>
    <xf numFmtId="4" fontId="32" fillId="0" borderId="4" xfId="0" applyNumberFormat="1" applyFont="1" applyBorder="1"/>
    <xf numFmtId="0" fontId="33" fillId="0" borderId="4" xfId="0" applyFont="1" applyBorder="1"/>
    <xf numFmtId="4" fontId="34" fillId="0" borderId="4" xfId="0" applyNumberFormat="1" applyFont="1" applyBorder="1" applyAlignment="1">
      <alignment horizontal="right" vertical="center"/>
    </xf>
    <xf numFmtId="4" fontId="35" fillId="0" borderId="4" xfId="0" applyNumberFormat="1" applyFont="1" applyBorder="1" applyAlignment="1">
      <alignment horizontal="right" vertical="center"/>
    </xf>
    <xf numFmtId="0" fontId="34" fillId="0" borderId="0" xfId="0" applyFont="1"/>
    <xf numFmtId="4" fontId="34" fillId="0" borderId="4" xfId="0" applyNumberFormat="1" applyFont="1" applyFill="1" applyBorder="1" applyAlignment="1">
      <alignment horizontal="right" vertical="center"/>
    </xf>
    <xf numFmtId="4" fontId="35" fillId="0" borderId="4" xfId="0" applyNumberFormat="1" applyFont="1" applyFill="1" applyBorder="1" applyAlignment="1">
      <alignment horizontal="right" vertical="center"/>
    </xf>
    <xf numFmtId="4" fontId="34" fillId="16" borderId="4" xfId="1" applyNumberFormat="1" applyFont="1" applyFill="1" applyBorder="1" applyAlignment="1">
      <alignment horizontal="right" vertical="center"/>
    </xf>
    <xf numFmtId="4" fontId="35" fillId="16" borderId="4" xfId="1" applyNumberFormat="1" applyFont="1" applyFill="1" applyBorder="1" applyAlignment="1">
      <alignment horizontal="right" vertical="center"/>
    </xf>
    <xf numFmtId="0" fontId="33" fillId="15" borderId="4" xfId="0" applyFont="1" applyFill="1" applyBorder="1"/>
    <xf numFmtId="4" fontId="33" fillId="15" borderId="4" xfId="0" applyNumberFormat="1" applyFont="1" applyFill="1" applyBorder="1"/>
    <xf numFmtId="4" fontId="32" fillId="15" borderId="4" xfId="0" applyNumberFormat="1" applyFont="1" applyFill="1" applyBorder="1"/>
    <xf numFmtId="0" fontId="32" fillId="15" borderId="4" xfId="0" applyFont="1" applyFill="1" applyBorder="1"/>
    <xf numFmtId="0" fontId="0" fillId="0" borderId="0" xfId="0" applyAlignment="1">
      <alignment wrapText="1"/>
    </xf>
    <xf numFmtId="0" fontId="31" fillId="0" borderId="0" xfId="0" applyFont="1" applyAlignment="1">
      <alignment horizontal="center" wrapText="1"/>
    </xf>
    <xf numFmtId="0" fontId="31" fillId="0" borderId="4" xfId="0" applyFont="1" applyBorder="1" applyAlignment="1">
      <alignment wrapText="1"/>
    </xf>
    <xf numFmtId="0" fontId="31" fillId="15" borderId="4" xfId="0" applyFont="1" applyFill="1" applyBorder="1" applyAlignment="1">
      <alignment horizontal="center" wrapText="1"/>
    </xf>
    <xf numFmtId="0" fontId="31" fillId="17" borderId="4" xfId="0" applyFont="1" applyFill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15" borderId="4" xfId="0" applyFont="1" applyFill="1" applyBorder="1" applyAlignment="1">
      <alignment wrapText="1"/>
    </xf>
    <xf numFmtId="4" fontId="33" fillId="13" borderId="4" xfId="0" applyNumberFormat="1" applyFont="1" applyFill="1" applyBorder="1"/>
    <xf numFmtId="4" fontId="0" fillId="13" borderId="4" xfId="0" applyNumberFormat="1" applyFill="1" applyBorder="1"/>
    <xf numFmtId="4" fontId="0" fillId="18" borderId="4" xfId="0" applyNumberFormat="1" applyFill="1" applyBorder="1" applyAlignment="1">
      <alignment horizontal="right" vertical="center"/>
    </xf>
    <xf numFmtId="4" fontId="32" fillId="0" borderId="0" xfId="0" applyNumberFormat="1" applyFont="1"/>
    <xf numFmtId="4" fontId="35" fillId="18" borderId="4" xfId="0" applyNumberFormat="1" applyFont="1" applyFill="1" applyBorder="1" applyAlignment="1">
      <alignment horizontal="right" vertical="center"/>
    </xf>
    <xf numFmtId="4" fontId="34" fillId="18" borderId="4" xfId="0" applyNumberFormat="1" applyFont="1" applyFill="1" applyBorder="1" applyAlignment="1">
      <alignment horizontal="right" vertical="center"/>
    </xf>
    <xf numFmtId="4" fontId="33" fillId="18" borderId="4" xfId="0" applyNumberFormat="1" applyFont="1" applyFill="1" applyBorder="1"/>
    <xf numFmtId="4" fontId="33" fillId="18" borderId="4" xfId="0" applyNumberFormat="1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Alignment="1">
      <alignment vertical="center"/>
    </xf>
    <xf numFmtId="0" fontId="31" fillId="15" borderId="4" xfId="0" applyFont="1" applyFill="1" applyBorder="1" applyAlignment="1">
      <alignment vertical="center" wrapText="1"/>
    </xf>
    <xf numFmtId="4" fontId="0" fillId="18" borderId="4" xfId="0" applyNumberFormat="1" applyFill="1" applyBorder="1"/>
    <xf numFmtId="0" fontId="31" fillId="17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wrapText="1"/>
    </xf>
    <xf numFmtId="4" fontId="36" fillId="0" borderId="0" xfId="0" applyNumberFormat="1" applyFont="1"/>
    <xf numFmtId="4" fontId="0" fillId="0" borderId="4" xfId="0" applyNumberFormat="1" applyBorder="1"/>
    <xf numFmtId="4" fontId="34" fillId="19" borderId="4" xfId="0" applyNumberFormat="1" applyFont="1" applyFill="1" applyBorder="1" applyAlignment="1">
      <alignment horizontal="right" vertical="center"/>
    </xf>
    <xf numFmtId="4" fontId="35" fillId="19" borderId="4" xfId="0" applyNumberFormat="1" applyFont="1" applyFill="1" applyBorder="1" applyAlignment="1">
      <alignment horizontal="right" vertical="center"/>
    </xf>
    <xf numFmtId="0" fontId="34" fillId="19" borderId="0" xfId="0" applyFont="1" applyFill="1"/>
    <xf numFmtId="0" fontId="0" fillId="19" borderId="0" xfId="0" applyFill="1"/>
    <xf numFmtId="4" fontId="0" fillId="19" borderId="0" xfId="0" applyNumberFormat="1" applyFill="1"/>
    <xf numFmtId="4" fontId="32" fillId="13" borderId="4" xfId="0" applyNumberFormat="1" applyFont="1" applyFill="1" applyBorder="1"/>
    <xf numFmtId="3" fontId="38" fillId="0" borderId="3" xfId="0" applyNumberFormat="1" applyFont="1" applyBorder="1" applyAlignment="1">
      <alignment horizontal="center" vertical="center"/>
    </xf>
    <xf numFmtId="4" fontId="37" fillId="0" borderId="3" xfId="0" applyNumberFormat="1" applyFont="1" applyBorder="1" applyAlignment="1">
      <alignment horizontal="center"/>
    </xf>
    <xf numFmtId="4" fontId="39" fillId="0" borderId="3" xfId="0" applyNumberFormat="1" applyFont="1" applyBorder="1" applyAlignment="1">
      <alignment horizontal="center"/>
    </xf>
    <xf numFmtId="4" fontId="41" fillId="0" borderId="3" xfId="0" applyNumberFormat="1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4" fontId="37" fillId="0" borderId="0" xfId="0" applyNumberFormat="1" applyFont="1" applyAlignment="1">
      <alignment horizontal="center"/>
    </xf>
    <xf numFmtId="3" fontId="42" fillId="0" borderId="3" xfId="0" applyNumberFormat="1" applyFont="1" applyBorder="1" applyAlignment="1">
      <alignment horizontal="center" vertical="center"/>
    </xf>
    <xf numFmtId="4" fontId="43" fillId="0" borderId="3" xfId="0" applyNumberFormat="1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3" fontId="44" fillId="0" borderId="3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3" fontId="40" fillId="10" borderId="3" xfId="0" applyNumberFormat="1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3" fontId="28" fillId="2" borderId="3" xfId="1" applyFont="1" applyFill="1" applyBorder="1" applyAlignment="1">
      <alignment horizontal="center" vertical="center" wrapText="1"/>
    </xf>
    <xf numFmtId="43" fontId="9" fillId="0" borderId="4" xfId="1" applyFont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26" fillId="2" borderId="3" xfId="0" applyFont="1" applyFill="1" applyBorder="1" applyAlignment="1">
      <alignment horizontal="center" vertical="center" wrapText="1" readingOrder="1"/>
    </xf>
    <xf numFmtId="43" fontId="27" fillId="2" borderId="3" xfId="1" applyFont="1" applyFill="1" applyBorder="1" applyAlignment="1">
      <alignment horizontal="center" vertical="center" wrapText="1" readingOrder="1"/>
    </xf>
    <xf numFmtId="0" fontId="27" fillId="2" borderId="3" xfId="0" applyFont="1" applyFill="1" applyBorder="1" applyAlignment="1">
      <alignment horizontal="center" vertical="center" wrapText="1" readingOrder="1"/>
    </xf>
    <xf numFmtId="3" fontId="23" fillId="4" borderId="3" xfId="0" applyNumberFormat="1" applyFont="1" applyFill="1" applyBorder="1" applyAlignment="1" applyProtection="1">
      <alignment horizontal="center" vertical="center" wrapText="1"/>
    </xf>
    <xf numFmtId="3" fontId="23" fillId="12" borderId="3" xfId="0" applyNumberFormat="1" applyFont="1" applyFill="1" applyBorder="1" applyAlignment="1" applyProtection="1">
      <alignment horizontal="center" vertical="center" wrapText="1"/>
    </xf>
    <xf numFmtId="3" fontId="24" fillId="11" borderId="3" xfId="0" applyNumberFormat="1" applyFont="1" applyFill="1" applyBorder="1" applyAlignment="1" applyProtection="1">
      <alignment horizontal="center" vertical="center" wrapText="1"/>
    </xf>
    <xf numFmtId="3" fontId="24" fillId="14" borderId="1" xfId="0" applyNumberFormat="1" applyFont="1" applyFill="1" applyBorder="1" applyAlignment="1" applyProtection="1">
      <alignment horizontal="center" vertical="center" wrapText="1"/>
    </xf>
    <xf numFmtId="3" fontId="24" fillId="14" borderId="2" xfId="0" applyNumberFormat="1" applyFont="1" applyFill="1" applyBorder="1" applyAlignment="1" applyProtection="1">
      <alignment horizontal="center" vertical="center" wrapText="1"/>
    </xf>
    <xf numFmtId="188" fontId="24" fillId="13" borderId="1" xfId="0" applyNumberFormat="1" applyFont="1" applyFill="1" applyBorder="1" applyAlignment="1" applyProtection="1">
      <alignment horizontal="center" vertical="center" wrapText="1"/>
    </xf>
    <xf numFmtId="188" fontId="24" fillId="13" borderId="2" xfId="0" applyNumberFormat="1" applyFont="1" applyFill="1" applyBorder="1" applyAlignment="1" applyProtection="1">
      <alignment horizontal="center" vertical="center" wrapText="1"/>
    </xf>
    <xf numFmtId="3" fontId="23" fillId="13" borderId="3" xfId="0" applyNumberFormat="1" applyFont="1" applyFill="1" applyBorder="1" applyAlignment="1" applyProtection="1">
      <alignment horizontal="center" vertical="center" wrapText="1"/>
    </xf>
    <xf numFmtId="3" fontId="23" fillId="3" borderId="3" xfId="0" applyNumberFormat="1" applyFont="1" applyFill="1" applyBorder="1" applyAlignment="1" applyProtection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5" fillId="0" borderId="0" xfId="0" applyFont="1"/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D502F"/>
      <color rgb="FFFD432F"/>
      <color rgb="FFFFFFFF"/>
      <color rgb="FFFCD5B4"/>
      <color rgb="FFE23600"/>
      <color rgb="FFFF7979"/>
      <color rgb="FFFFBE8C"/>
      <color rgb="FFFFBE83"/>
      <color rgb="FFFFA983"/>
      <color rgb="FFFF908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opLeftCell="B13" zoomScale="85" zoomScaleNormal="85" workbookViewId="0">
      <selection activeCell="U6" sqref="U6"/>
    </sheetView>
  </sheetViews>
  <sheetFormatPr defaultRowHeight="14.25"/>
  <cols>
    <col min="1" max="1" width="0" hidden="1" customWidth="1"/>
    <col min="2" max="2" width="23.375" customWidth="1"/>
    <col min="3" max="3" width="11.5" customWidth="1"/>
    <col min="4" max="4" width="8.125" customWidth="1"/>
    <col min="5" max="5" width="8.25" customWidth="1"/>
    <col min="6" max="6" width="11" customWidth="1"/>
    <col min="7" max="7" width="19" customWidth="1"/>
    <col min="8" max="8" width="17.625" customWidth="1"/>
    <col min="9" max="9" width="10.375" customWidth="1"/>
    <col min="10" max="10" width="19.5" customWidth="1"/>
    <col min="11" max="11" width="15.75" customWidth="1"/>
    <col min="12" max="12" width="11.75" customWidth="1"/>
    <col min="13" max="13" width="15.375" customWidth="1"/>
    <col min="14" max="14" width="11.5" hidden="1" customWidth="1"/>
    <col min="15" max="15" width="14.75" hidden="1" customWidth="1"/>
    <col min="16" max="16" width="13.75" hidden="1" customWidth="1"/>
    <col min="17" max="17" width="9" customWidth="1"/>
  </cols>
  <sheetData>
    <row r="1" spans="1:16" ht="41.25" customHeight="1" thickBot="1">
      <c r="B1" s="52" t="s">
        <v>147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60.75" customHeight="1" thickBot="1">
      <c r="B2" s="119" t="s">
        <v>0</v>
      </c>
      <c r="C2" s="123" t="s">
        <v>44</v>
      </c>
      <c r="D2" s="123"/>
      <c r="E2" s="123"/>
      <c r="F2" s="123"/>
      <c r="G2" s="124" t="s">
        <v>47</v>
      </c>
      <c r="H2" s="124"/>
      <c r="I2" s="124"/>
      <c r="J2" s="130" t="s">
        <v>46</v>
      </c>
      <c r="K2" s="130"/>
      <c r="L2" s="130"/>
      <c r="M2" s="131" t="s">
        <v>146</v>
      </c>
      <c r="N2" s="45"/>
      <c r="O2" s="132" t="s">
        <v>43</v>
      </c>
    </row>
    <row r="3" spans="1:16" ht="63" customHeight="1" thickBot="1">
      <c r="B3" s="119"/>
      <c r="C3" s="120" t="s">
        <v>1</v>
      </c>
      <c r="D3" s="120" t="s">
        <v>2</v>
      </c>
      <c r="E3" s="120" t="s">
        <v>3</v>
      </c>
      <c r="F3" s="125" t="s">
        <v>45</v>
      </c>
      <c r="G3" s="121" t="s">
        <v>50</v>
      </c>
      <c r="H3" s="122" t="s">
        <v>51</v>
      </c>
      <c r="I3" s="126" t="s">
        <v>45</v>
      </c>
      <c r="J3" s="116" t="s">
        <v>49</v>
      </c>
      <c r="K3" s="122" t="s">
        <v>48</v>
      </c>
      <c r="L3" s="128" t="s">
        <v>45</v>
      </c>
      <c r="M3" s="131"/>
      <c r="N3" s="133" t="s">
        <v>42</v>
      </c>
      <c r="O3" s="132"/>
    </row>
    <row r="4" spans="1:16" ht="86.25" customHeight="1" thickBot="1">
      <c r="B4" s="119"/>
      <c r="C4" s="120"/>
      <c r="D4" s="120"/>
      <c r="E4" s="120"/>
      <c r="F4" s="125"/>
      <c r="G4" s="121"/>
      <c r="H4" s="122"/>
      <c r="I4" s="127"/>
      <c r="J4" s="116"/>
      <c r="K4" s="122"/>
      <c r="L4" s="129"/>
      <c r="M4" s="131"/>
      <c r="N4" s="133"/>
      <c r="O4" s="132"/>
    </row>
    <row r="5" spans="1:16" ht="35.1" customHeight="1" thickBot="1">
      <c r="A5">
        <v>14</v>
      </c>
      <c r="B5" s="41" t="s">
        <v>17</v>
      </c>
      <c r="C5" s="110">
        <v>1.01</v>
      </c>
      <c r="D5" s="110">
        <v>0.91</v>
      </c>
      <c r="E5" s="110">
        <v>0.55000000000000004</v>
      </c>
      <c r="F5" s="108">
        <v>3</v>
      </c>
      <c r="G5" s="109">
        <v>154684.17000000001</v>
      </c>
      <c r="H5" s="105">
        <v>-2752232.57</v>
      </c>
      <c r="I5" s="50">
        <v>1</v>
      </c>
      <c r="J5" s="40">
        <f t="shared" ref="J5:J20" si="0">SUM(H5/8)</f>
        <v>-344029.07124999998</v>
      </c>
      <c r="K5" s="40">
        <v>0.45</v>
      </c>
      <c r="L5" s="43">
        <v>2</v>
      </c>
      <c r="M5" s="113">
        <v>6</v>
      </c>
      <c r="N5" s="43"/>
      <c r="O5" s="46"/>
      <c r="P5" s="113">
        <v>5</v>
      </c>
    </row>
    <row r="6" spans="1:16" ht="35.1" customHeight="1" thickBot="1">
      <c r="A6">
        <v>2</v>
      </c>
      <c r="B6" s="1" t="s">
        <v>5</v>
      </c>
      <c r="C6" s="104">
        <v>1.1499999999999999</v>
      </c>
      <c r="D6" s="105">
        <v>0.94</v>
      </c>
      <c r="E6" s="104">
        <v>0.61</v>
      </c>
      <c r="F6" s="108">
        <v>3</v>
      </c>
      <c r="G6" s="103">
        <v>15821294.529999999</v>
      </c>
      <c r="H6" s="104">
        <v>-17933299.41</v>
      </c>
      <c r="I6" s="50">
        <v>1</v>
      </c>
      <c r="J6" s="40">
        <f t="shared" si="0"/>
        <v>-2241662.42625</v>
      </c>
      <c r="K6" s="40">
        <v>7.06</v>
      </c>
      <c r="L6" s="42">
        <v>0</v>
      </c>
      <c r="M6" s="55">
        <v>4</v>
      </c>
      <c r="N6" s="43"/>
      <c r="O6" s="46"/>
      <c r="P6" s="42">
        <v>0</v>
      </c>
    </row>
    <row r="7" spans="1:16" ht="35.1" customHeight="1" thickBot="1">
      <c r="A7">
        <v>8</v>
      </c>
      <c r="B7" s="41" t="s">
        <v>11</v>
      </c>
      <c r="C7" s="104">
        <v>0.87</v>
      </c>
      <c r="D7" s="104">
        <v>0.75</v>
      </c>
      <c r="E7" s="104">
        <v>0.59</v>
      </c>
      <c r="F7" s="108">
        <v>3</v>
      </c>
      <c r="G7" s="104">
        <v>-3558672.52</v>
      </c>
      <c r="H7" s="103">
        <v>5262445.75</v>
      </c>
      <c r="I7" s="50">
        <v>1</v>
      </c>
      <c r="J7" s="40">
        <f t="shared" si="0"/>
        <v>657805.71875</v>
      </c>
      <c r="K7" s="40"/>
      <c r="L7" s="42">
        <v>0</v>
      </c>
      <c r="M7" s="33">
        <v>4</v>
      </c>
      <c r="N7" s="43"/>
      <c r="O7" s="46"/>
      <c r="P7" s="55">
        <v>4</v>
      </c>
    </row>
    <row r="8" spans="1:16" ht="35.1" customHeight="1" thickBot="1">
      <c r="A8">
        <v>11</v>
      </c>
      <c r="B8" s="41" t="s">
        <v>14</v>
      </c>
      <c r="C8" s="104">
        <v>1.1000000000000001</v>
      </c>
      <c r="D8" s="104">
        <v>0.94</v>
      </c>
      <c r="E8" s="104">
        <v>0.77</v>
      </c>
      <c r="F8" s="108">
        <v>3</v>
      </c>
      <c r="G8" s="103">
        <v>1798873.64</v>
      </c>
      <c r="H8" s="103">
        <v>4287360.6900000004</v>
      </c>
      <c r="I8" s="49">
        <v>0</v>
      </c>
      <c r="J8" s="40">
        <f t="shared" si="0"/>
        <v>535920.08625000005</v>
      </c>
      <c r="K8" s="40"/>
      <c r="L8" s="42">
        <v>0</v>
      </c>
      <c r="M8" s="34">
        <v>3</v>
      </c>
      <c r="N8" s="43"/>
      <c r="O8" s="46"/>
      <c r="P8" s="33">
        <v>4</v>
      </c>
    </row>
    <row r="9" spans="1:16" ht="35.1" customHeight="1" thickBot="1">
      <c r="A9">
        <v>4</v>
      </c>
      <c r="B9" s="1" t="s">
        <v>7</v>
      </c>
      <c r="C9" s="104">
        <v>1.32</v>
      </c>
      <c r="D9" s="103">
        <v>1.18</v>
      </c>
      <c r="E9" s="103">
        <v>0.95</v>
      </c>
      <c r="F9" s="108">
        <v>1</v>
      </c>
      <c r="G9" s="107">
        <v>6582843.7000000002</v>
      </c>
      <c r="H9" s="112">
        <v>-4976853.5</v>
      </c>
      <c r="I9" s="50">
        <v>1</v>
      </c>
      <c r="J9" s="40">
        <f t="shared" si="0"/>
        <v>-622106.6875</v>
      </c>
      <c r="K9" s="40">
        <v>10.58</v>
      </c>
      <c r="L9" s="42">
        <v>0</v>
      </c>
      <c r="M9" s="35">
        <v>2</v>
      </c>
      <c r="N9" s="43"/>
      <c r="O9" s="46"/>
      <c r="P9" s="114">
        <v>2</v>
      </c>
    </row>
    <row r="10" spans="1:16" ht="35.1" customHeight="1" thickBot="1">
      <c r="A10">
        <v>6</v>
      </c>
      <c r="B10" s="41" t="s">
        <v>9</v>
      </c>
      <c r="C10" s="104">
        <v>1.1399999999999999</v>
      </c>
      <c r="D10" s="104">
        <v>0.98</v>
      </c>
      <c r="E10" s="103">
        <v>0.89</v>
      </c>
      <c r="F10" s="108">
        <v>2</v>
      </c>
      <c r="G10" s="103">
        <v>2582449.1800000002</v>
      </c>
      <c r="H10" s="103">
        <v>3247601.07</v>
      </c>
      <c r="I10" s="49">
        <v>0</v>
      </c>
      <c r="J10" s="40">
        <f t="shared" si="0"/>
        <v>405950.13374999998</v>
      </c>
      <c r="K10" s="40"/>
      <c r="L10" s="42">
        <v>0</v>
      </c>
      <c r="M10" s="35">
        <v>2</v>
      </c>
      <c r="N10" s="43"/>
      <c r="O10" s="46"/>
      <c r="P10" s="35">
        <v>2</v>
      </c>
    </row>
    <row r="11" spans="1:16" ht="35.1" customHeight="1" thickBot="1">
      <c r="A11">
        <v>10</v>
      </c>
      <c r="B11" s="41" t="s">
        <v>13</v>
      </c>
      <c r="C11" s="104">
        <v>1.43</v>
      </c>
      <c r="D11" s="103">
        <v>1.22</v>
      </c>
      <c r="E11" s="103">
        <v>0.85</v>
      </c>
      <c r="F11" s="108">
        <v>1</v>
      </c>
      <c r="G11" s="103">
        <v>6169859.96</v>
      </c>
      <c r="H11" s="104">
        <v>-1237376.27</v>
      </c>
      <c r="I11" s="111">
        <v>1</v>
      </c>
      <c r="J11" s="40">
        <f t="shared" si="0"/>
        <v>-154672.03375</v>
      </c>
      <c r="K11" s="40">
        <v>39.89</v>
      </c>
      <c r="L11" s="42">
        <v>0</v>
      </c>
      <c r="M11" s="114">
        <v>2</v>
      </c>
      <c r="N11" s="43"/>
      <c r="O11" s="47"/>
      <c r="P11" s="36">
        <v>1</v>
      </c>
    </row>
    <row r="12" spans="1:16" ht="35.1" customHeight="1" thickBot="1">
      <c r="A12">
        <v>13</v>
      </c>
      <c r="B12" s="41" t="s">
        <v>16</v>
      </c>
      <c r="C12" s="104">
        <v>1.44</v>
      </c>
      <c r="D12" s="103">
        <v>1.29</v>
      </c>
      <c r="E12" s="103">
        <v>1.1000000000000001</v>
      </c>
      <c r="F12" s="108">
        <v>1</v>
      </c>
      <c r="G12" s="103">
        <v>3758410.69</v>
      </c>
      <c r="H12" s="104">
        <v>-4305319.57</v>
      </c>
      <c r="I12" s="51">
        <v>1</v>
      </c>
      <c r="J12" s="40">
        <f t="shared" si="0"/>
        <v>-538164.94625000004</v>
      </c>
      <c r="K12" s="40">
        <v>6.98</v>
      </c>
      <c r="L12" s="42">
        <v>0</v>
      </c>
      <c r="M12" s="114">
        <v>2</v>
      </c>
      <c r="N12" s="44"/>
      <c r="O12" s="47"/>
      <c r="P12" s="54">
        <v>1</v>
      </c>
    </row>
    <row r="13" spans="1:16" ht="35.1" customHeight="1" thickBot="1">
      <c r="A13">
        <v>3</v>
      </c>
      <c r="B13" s="1" t="s">
        <v>6</v>
      </c>
      <c r="C13" s="104">
        <v>1.08</v>
      </c>
      <c r="D13" s="109">
        <v>1</v>
      </c>
      <c r="E13" s="103">
        <v>0.82</v>
      </c>
      <c r="F13" s="108">
        <v>1</v>
      </c>
      <c r="G13" s="103">
        <v>2395344.87</v>
      </c>
      <c r="H13" s="103">
        <v>2361888.17</v>
      </c>
      <c r="I13" s="49">
        <v>0</v>
      </c>
      <c r="J13" s="40">
        <f t="shared" si="0"/>
        <v>295236.02124999999</v>
      </c>
      <c r="K13" s="40"/>
      <c r="L13" s="42">
        <v>0</v>
      </c>
      <c r="M13" s="36">
        <v>1</v>
      </c>
      <c r="N13" s="43"/>
      <c r="O13" s="46"/>
      <c r="P13" s="36">
        <v>1</v>
      </c>
    </row>
    <row r="14" spans="1:16" ht="35.1" customHeight="1" thickBot="1">
      <c r="A14">
        <v>5</v>
      </c>
      <c r="B14" s="1" t="s">
        <v>8</v>
      </c>
      <c r="C14" s="106">
        <v>1.75</v>
      </c>
      <c r="D14" s="106">
        <v>1.49</v>
      </c>
      <c r="E14" s="106">
        <v>1.22</v>
      </c>
      <c r="F14" s="102">
        <v>0</v>
      </c>
      <c r="G14" s="103">
        <v>8511773.7899999991</v>
      </c>
      <c r="H14" s="105">
        <v>-4940614.79</v>
      </c>
      <c r="I14" s="50">
        <v>1</v>
      </c>
      <c r="J14" s="40">
        <f t="shared" si="0"/>
        <v>-617576.84875</v>
      </c>
      <c r="K14" s="40">
        <v>13.78</v>
      </c>
      <c r="L14" s="42">
        <v>0</v>
      </c>
      <c r="M14" s="36">
        <v>1</v>
      </c>
      <c r="N14" s="43"/>
      <c r="O14" s="46"/>
      <c r="P14" s="36">
        <v>1</v>
      </c>
    </row>
    <row r="15" spans="1:16" ht="35.1" customHeight="1" thickBot="1">
      <c r="A15">
        <v>9</v>
      </c>
      <c r="B15" s="41" t="s">
        <v>12</v>
      </c>
      <c r="C15" s="104">
        <v>1.22</v>
      </c>
      <c r="D15" s="103">
        <v>1.07</v>
      </c>
      <c r="E15" s="103">
        <v>0.87</v>
      </c>
      <c r="F15" s="108">
        <v>1</v>
      </c>
      <c r="G15" s="103">
        <v>3917757.2</v>
      </c>
      <c r="H15" s="103">
        <v>6270371.2199999997</v>
      </c>
      <c r="I15" s="49">
        <v>0</v>
      </c>
      <c r="J15" s="40">
        <f t="shared" si="0"/>
        <v>783796.40249999997</v>
      </c>
      <c r="K15" s="40"/>
      <c r="L15" s="42">
        <v>0</v>
      </c>
      <c r="M15" s="54">
        <v>1</v>
      </c>
      <c r="N15" s="43"/>
      <c r="O15" s="46"/>
      <c r="P15" s="36">
        <v>1</v>
      </c>
    </row>
    <row r="16" spans="1:16" ht="35.1" customHeight="1" thickBot="1">
      <c r="A16">
        <v>12</v>
      </c>
      <c r="B16" s="41" t="s">
        <v>15</v>
      </c>
      <c r="C16" s="103">
        <v>1.68</v>
      </c>
      <c r="D16" s="103">
        <v>1.38</v>
      </c>
      <c r="E16" s="103">
        <v>1.22</v>
      </c>
      <c r="F16" s="102">
        <v>0</v>
      </c>
      <c r="G16" s="103">
        <v>32815166.329999998</v>
      </c>
      <c r="H16" s="104">
        <v>-1515647.94</v>
      </c>
      <c r="I16" s="50">
        <v>1</v>
      </c>
      <c r="J16" s="40">
        <f t="shared" si="0"/>
        <v>-189455.99249999999</v>
      </c>
      <c r="K16" s="40">
        <v>173.21</v>
      </c>
      <c r="L16" s="42">
        <v>0</v>
      </c>
      <c r="M16" s="36">
        <v>1</v>
      </c>
      <c r="N16" s="43"/>
      <c r="O16" s="47"/>
      <c r="P16" s="36">
        <v>1</v>
      </c>
    </row>
    <row r="17" spans="1:16" ht="35.1" customHeight="1" thickBot="1">
      <c r="A17">
        <v>16</v>
      </c>
      <c r="B17" s="1" t="s">
        <v>19</v>
      </c>
      <c r="C17" s="104">
        <v>1.18</v>
      </c>
      <c r="D17" s="103">
        <v>1.05</v>
      </c>
      <c r="E17" s="103">
        <v>0.86</v>
      </c>
      <c r="F17" s="108">
        <v>1</v>
      </c>
      <c r="G17" s="103">
        <v>1669838.68</v>
      </c>
      <c r="H17" s="103">
        <v>635064.21</v>
      </c>
      <c r="I17" s="49">
        <v>0</v>
      </c>
      <c r="J17" s="40">
        <f t="shared" si="0"/>
        <v>79383.026249999995</v>
      </c>
      <c r="K17" s="40"/>
      <c r="L17" s="42">
        <v>0</v>
      </c>
      <c r="M17" s="36">
        <v>1</v>
      </c>
      <c r="N17" s="43"/>
      <c r="O17" s="46"/>
      <c r="P17" s="33">
        <v>4</v>
      </c>
    </row>
    <row r="18" spans="1:16" ht="35.1" customHeight="1" thickBot="1">
      <c r="A18">
        <v>15</v>
      </c>
      <c r="B18" s="41" t="s">
        <v>18</v>
      </c>
      <c r="C18" s="104">
        <v>1.1299999999999999</v>
      </c>
      <c r="D18" s="103">
        <v>1.01</v>
      </c>
      <c r="E18" s="103">
        <v>0.85</v>
      </c>
      <c r="F18" s="108">
        <v>1</v>
      </c>
      <c r="G18" s="109">
        <v>2085799.33</v>
      </c>
      <c r="H18" s="109">
        <v>6365058.5199999996</v>
      </c>
      <c r="I18" s="49">
        <v>0</v>
      </c>
      <c r="J18" s="40">
        <f>SUM(H18/8)</f>
        <v>795632.31499999994</v>
      </c>
      <c r="K18" s="40"/>
      <c r="L18" s="42">
        <v>0</v>
      </c>
      <c r="M18" s="36">
        <v>1</v>
      </c>
      <c r="N18" s="43"/>
      <c r="O18" s="46"/>
      <c r="P18" s="33">
        <v>4</v>
      </c>
    </row>
    <row r="19" spans="1:16" ht="35.1" customHeight="1" thickBot="1">
      <c r="A19">
        <v>1</v>
      </c>
      <c r="B19" s="1" t="s">
        <v>4</v>
      </c>
      <c r="C19" s="103">
        <v>3.57</v>
      </c>
      <c r="D19" s="103">
        <v>3.43</v>
      </c>
      <c r="E19" s="103">
        <v>2.34</v>
      </c>
      <c r="F19" s="102">
        <v>0</v>
      </c>
      <c r="G19" s="103">
        <v>571956215.22000003</v>
      </c>
      <c r="H19" s="103">
        <v>66782111.759999998</v>
      </c>
      <c r="I19" s="49">
        <v>0</v>
      </c>
      <c r="J19" s="40">
        <f t="shared" si="0"/>
        <v>8347763.9699999997</v>
      </c>
      <c r="K19" s="40"/>
      <c r="L19" s="42">
        <v>0</v>
      </c>
      <c r="M19" s="53">
        <v>0</v>
      </c>
      <c r="N19" s="42"/>
      <c r="O19" s="47"/>
      <c r="P19" s="53">
        <v>0</v>
      </c>
    </row>
    <row r="20" spans="1:16" ht="35.1" customHeight="1" thickBot="1">
      <c r="A20">
        <v>7</v>
      </c>
      <c r="B20" s="41" t="s">
        <v>10</v>
      </c>
      <c r="C20" s="103">
        <v>2.13</v>
      </c>
      <c r="D20" s="103">
        <v>1.96</v>
      </c>
      <c r="E20" s="103">
        <v>1.57</v>
      </c>
      <c r="F20" s="102">
        <v>0</v>
      </c>
      <c r="G20" s="103">
        <v>42384427.759999998</v>
      </c>
      <c r="H20" s="103">
        <v>10892373.199999999</v>
      </c>
      <c r="I20" s="49">
        <v>0</v>
      </c>
      <c r="J20" s="40">
        <f t="shared" si="0"/>
        <v>1361546.65</v>
      </c>
      <c r="K20" s="40"/>
      <c r="L20" s="42">
        <v>0</v>
      </c>
      <c r="M20" s="42">
        <v>0</v>
      </c>
      <c r="N20" s="42"/>
      <c r="O20" s="47"/>
      <c r="P20" s="53">
        <v>0</v>
      </c>
    </row>
    <row r="21" spans="1:16" ht="9" customHeight="1">
      <c r="C21" s="2"/>
      <c r="D21" s="2"/>
      <c r="E21" s="2"/>
      <c r="F21" s="2"/>
      <c r="G21" s="48"/>
      <c r="H21" s="48"/>
      <c r="I21" s="2"/>
      <c r="K21" s="3"/>
      <c r="L21" s="3"/>
      <c r="M21" s="3"/>
    </row>
    <row r="22" spans="1:16" ht="22.5" customHeight="1">
      <c r="B22" s="4"/>
      <c r="C22" s="5"/>
      <c r="D22" s="5"/>
      <c r="E22" s="5"/>
      <c r="F22" s="5"/>
      <c r="G22" s="6"/>
      <c r="H22" s="6"/>
      <c r="I22" s="6"/>
      <c r="J22" s="7" t="s">
        <v>20</v>
      </c>
      <c r="K22" s="8"/>
      <c r="L22" s="8"/>
      <c r="M22" s="8"/>
    </row>
    <row r="23" spans="1:16" ht="26.25">
      <c r="B23" s="9" t="s">
        <v>21</v>
      </c>
      <c r="C23" s="6"/>
      <c r="D23" s="6"/>
      <c r="E23" s="6"/>
      <c r="F23" s="6"/>
      <c r="G23" s="6"/>
      <c r="H23" s="6"/>
      <c r="I23" s="6"/>
      <c r="J23" s="10" t="s">
        <v>22</v>
      </c>
      <c r="K23" s="117" t="s">
        <v>23</v>
      </c>
      <c r="L23" s="117"/>
      <c r="M23" s="117"/>
    </row>
    <row r="24" spans="1:16" ht="26.25">
      <c r="B24" s="9"/>
      <c r="C24" s="6"/>
      <c r="D24" s="6"/>
      <c r="E24" s="6"/>
      <c r="F24" s="6"/>
      <c r="G24" s="6"/>
      <c r="H24" s="6"/>
      <c r="I24" s="6"/>
      <c r="J24" s="11" t="s">
        <v>24</v>
      </c>
      <c r="K24" s="117"/>
      <c r="L24" s="117"/>
      <c r="M24" s="117"/>
    </row>
    <row r="25" spans="1:16" ht="26.25" customHeight="1">
      <c r="B25" s="12" t="s">
        <v>25</v>
      </c>
      <c r="C25" s="6"/>
      <c r="D25" s="6"/>
      <c r="E25" s="6"/>
      <c r="F25" s="6"/>
      <c r="G25" s="6"/>
      <c r="H25" s="6"/>
      <c r="I25" s="6"/>
      <c r="J25" s="13" t="s">
        <v>26</v>
      </c>
      <c r="K25" s="117" t="s">
        <v>23</v>
      </c>
      <c r="L25" s="117"/>
      <c r="M25" s="117"/>
    </row>
    <row r="26" spans="1:16" ht="26.25">
      <c r="B26" s="9"/>
      <c r="C26" s="6"/>
      <c r="D26" s="6"/>
      <c r="E26" s="6"/>
      <c r="F26" s="6"/>
      <c r="G26" s="6"/>
      <c r="H26" s="6"/>
      <c r="I26" s="6"/>
      <c r="J26" s="11" t="s">
        <v>24</v>
      </c>
      <c r="K26" s="117"/>
      <c r="L26" s="117"/>
      <c r="M26" s="117"/>
    </row>
    <row r="27" spans="1:16" ht="26.25">
      <c r="B27" s="9" t="s">
        <v>27</v>
      </c>
      <c r="C27" s="6"/>
      <c r="D27" s="6"/>
      <c r="E27" s="6"/>
      <c r="F27" s="6"/>
      <c r="G27" s="6"/>
      <c r="H27" s="11" t="s">
        <v>28</v>
      </c>
      <c r="I27" s="38"/>
      <c r="J27" s="118" t="s">
        <v>23</v>
      </c>
      <c r="K27" s="118"/>
      <c r="L27" s="37"/>
      <c r="M27" s="37"/>
    </row>
    <row r="28" spans="1:16" ht="26.25">
      <c r="B28" s="14" t="s">
        <v>29</v>
      </c>
      <c r="C28" s="6"/>
      <c r="D28" s="6"/>
      <c r="E28" s="6"/>
      <c r="F28" s="6"/>
      <c r="G28" s="6"/>
      <c r="H28" s="15" t="s">
        <v>30</v>
      </c>
      <c r="I28" s="39"/>
      <c r="J28" s="16"/>
      <c r="K28" s="17"/>
      <c r="L28" s="17"/>
      <c r="M28" s="17"/>
    </row>
    <row r="29" spans="1:16" ht="11.25" customHeight="1">
      <c r="H29" s="6"/>
      <c r="I29" s="6"/>
      <c r="J29" s="18"/>
      <c r="K29" s="19"/>
      <c r="L29" s="19"/>
      <c r="M29" s="19"/>
    </row>
    <row r="30" spans="1:16" ht="23.25" customHeight="1">
      <c r="B30" s="18"/>
      <c r="C30" s="6"/>
      <c r="D30" s="6"/>
      <c r="E30" s="6"/>
      <c r="F30" s="6"/>
      <c r="G30" s="6"/>
      <c r="H30" s="6"/>
      <c r="I30" s="6"/>
      <c r="J30" s="10" t="s">
        <v>31</v>
      </c>
      <c r="K30" s="117" t="s">
        <v>23</v>
      </c>
      <c r="L30" s="117"/>
      <c r="M30" s="117"/>
    </row>
    <row r="31" spans="1:16" ht="21.75" customHeight="1">
      <c r="B31" s="18"/>
      <c r="C31" s="6"/>
      <c r="D31" s="6"/>
      <c r="E31" s="6"/>
      <c r="F31" s="6"/>
      <c r="G31" s="6"/>
      <c r="H31" s="6"/>
      <c r="I31" s="6"/>
      <c r="J31" s="11" t="s">
        <v>24</v>
      </c>
      <c r="K31" s="117"/>
      <c r="L31" s="117"/>
      <c r="M31" s="117"/>
    </row>
    <row r="32" spans="1:16" ht="26.25">
      <c r="B32" s="21" t="s">
        <v>32</v>
      </c>
      <c r="C32" s="6"/>
      <c r="D32" s="6"/>
      <c r="E32" s="6"/>
      <c r="F32" s="6"/>
      <c r="G32" s="6"/>
      <c r="H32" s="22"/>
      <c r="I32" s="22"/>
      <c r="J32" s="18"/>
      <c r="K32" s="19"/>
      <c r="L32" s="19"/>
      <c r="M32" s="19"/>
    </row>
    <row r="33" spans="2:13" ht="26.25">
      <c r="B33" s="9" t="s">
        <v>33</v>
      </c>
      <c r="C33" s="6"/>
      <c r="D33" s="6"/>
      <c r="E33" s="6"/>
      <c r="F33" s="6"/>
      <c r="G33" s="6"/>
      <c r="H33" s="6"/>
      <c r="I33" s="6"/>
      <c r="J33" s="18"/>
      <c r="K33" s="19"/>
      <c r="L33" s="19"/>
      <c r="M33" s="19"/>
    </row>
    <row r="34" spans="2:13" ht="26.25">
      <c r="B34" s="21" t="s">
        <v>34</v>
      </c>
      <c r="C34" s="6"/>
      <c r="D34" s="6"/>
      <c r="E34" s="6"/>
      <c r="F34" s="6"/>
      <c r="G34" s="6"/>
      <c r="H34" s="6"/>
      <c r="I34" s="6"/>
      <c r="J34" s="18"/>
      <c r="K34" s="19"/>
      <c r="L34" s="19"/>
      <c r="M34" s="19"/>
    </row>
    <row r="35" spans="2:13" ht="26.25">
      <c r="B35" s="21" t="s">
        <v>35</v>
      </c>
      <c r="C35" s="6"/>
      <c r="D35" s="6"/>
      <c r="E35" s="6"/>
      <c r="F35" s="6"/>
      <c r="G35" s="6"/>
      <c r="H35" s="6"/>
      <c r="I35" s="6"/>
      <c r="J35" s="18"/>
      <c r="K35" s="19"/>
      <c r="L35" s="19"/>
      <c r="M35" s="19"/>
    </row>
    <row r="36" spans="2:13" ht="26.25">
      <c r="B36" s="21" t="s">
        <v>36</v>
      </c>
      <c r="C36" s="6"/>
      <c r="D36" s="9"/>
      <c r="E36" s="23"/>
      <c r="F36" s="23"/>
      <c r="G36" s="23"/>
      <c r="H36" s="23"/>
      <c r="I36" s="23"/>
      <c r="J36" s="24"/>
      <c r="K36" s="19"/>
      <c r="L36" s="19"/>
      <c r="M36" s="19"/>
    </row>
    <row r="37" spans="2:13" ht="26.25">
      <c r="B37" s="18"/>
      <c r="C37" s="6"/>
      <c r="D37" s="9" t="s">
        <v>37</v>
      </c>
      <c r="E37" s="6"/>
      <c r="F37" s="6"/>
      <c r="G37" s="6"/>
      <c r="H37" s="6"/>
      <c r="I37" s="6"/>
      <c r="J37" s="18"/>
      <c r="K37" s="19"/>
      <c r="L37" s="19"/>
      <c r="M37" s="19"/>
    </row>
    <row r="38" spans="2:13" ht="26.25">
      <c r="B38" s="18"/>
      <c r="C38" s="6"/>
      <c r="D38" s="9" t="s">
        <v>38</v>
      </c>
      <c r="E38" s="6"/>
      <c r="F38" s="6"/>
      <c r="G38" s="6"/>
      <c r="H38" s="6"/>
      <c r="I38" s="6"/>
      <c r="J38" s="18"/>
      <c r="K38" s="19"/>
      <c r="L38" s="19"/>
      <c r="M38" s="19"/>
    </row>
    <row r="39" spans="2:13" ht="26.25">
      <c r="B39" s="18"/>
      <c r="C39" s="6"/>
      <c r="D39" s="9" t="s">
        <v>39</v>
      </c>
      <c r="E39" s="6"/>
      <c r="F39" s="6"/>
      <c r="G39" s="6"/>
      <c r="H39" s="6"/>
      <c r="I39" s="6"/>
      <c r="J39" s="18"/>
      <c r="K39" s="19"/>
      <c r="L39" s="19"/>
      <c r="M39" s="19"/>
    </row>
    <row r="40" spans="2:13" ht="26.25">
      <c r="B40" s="20" t="s">
        <v>40</v>
      </c>
      <c r="C40" s="6"/>
      <c r="D40" s="6"/>
      <c r="E40" s="6"/>
      <c r="F40" s="6"/>
      <c r="G40" s="6"/>
      <c r="H40" s="6"/>
      <c r="I40" s="6"/>
      <c r="J40" s="18"/>
      <c r="K40" s="19"/>
      <c r="L40" s="19"/>
      <c r="M40" s="19"/>
    </row>
    <row r="41" spans="2:13" ht="26.25">
      <c r="B41" s="21" t="s">
        <v>41</v>
      </c>
      <c r="C41" s="6"/>
      <c r="D41" s="6"/>
      <c r="E41" s="6"/>
      <c r="F41" s="6"/>
      <c r="G41" s="6"/>
      <c r="H41" s="6"/>
      <c r="I41" s="6"/>
      <c r="J41" s="18"/>
      <c r="K41" s="19"/>
      <c r="L41" s="19"/>
      <c r="M41" s="19"/>
    </row>
    <row r="42" spans="2:13" s="26" customFormat="1" ht="26.25">
      <c r="B42" s="115" t="s">
        <v>52</v>
      </c>
      <c r="C42" s="115"/>
      <c r="D42" s="115"/>
      <c r="E42" s="6"/>
      <c r="F42" s="6"/>
      <c r="G42" s="6"/>
      <c r="H42" s="6"/>
      <c r="I42" s="6"/>
      <c r="J42" s="6"/>
      <c r="K42" s="25"/>
      <c r="L42" s="25"/>
      <c r="M42" s="25"/>
    </row>
    <row r="43" spans="2:13">
      <c r="B43" t="s">
        <v>53</v>
      </c>
    </row>
    <row r="44" spans="2:13">
      <c r="B44" t="s">
        <v>54</v>
      </c>
    </row>
    <row r="46" spans="2:13" ht="23.25">
      <c r="B46" s="27"/>
      <c r="C46" s="28"/>
      <c r="D46" s="28"/>
      <c r="E46" s="29"/>
      <c r="F46" s="29"/>
      <c r="G46" s="30"/>
      <c r="H46" s="31"/>
      <c r="I46" s="31"/>
      <c r="J46" s="31"/>
      <c r="K46" s="32"/>
      <c r="L46" s="32"/>
      <c r="M46" s="32"/>
    </row>
  </sheetData>
  <sortState ref="A5:P20">
    <sortCondition descending="1" ref="M5:M20"/>
  </sortState>
  <mergeCells count="22">
    <mergeCell ref="L3:L4"/>
    <mergeCell ref="J2:L2"/>
    <mergeCell ref="K3:K4"/>
    <mergeCell ref="M2:M4"/>
    <mergeCell ref="O2:O4"/>
    <mergeCell ref="N3:N4"/>
    <mergeCell ref="B42:D42"/>
    <mergeCell ref="J3:J4"/>
    <mergeCell ref="K23:M24"/>
    <mergeCell ref="K25:M26"/>
    <mergeCell ref="J27:K27"/>
    <mergeCell ref="K30:M31"/>
    <mergeCell ref="B2:B4"/>
    <mergeCell ref="C3:C4"/>
    <mergeCell ref="D3:D4"/>
    <mergeCell ref="E3:E4"/>
    <mergeCell ref="G3:G4"/>
    <mergeCell ref="H3:H4"/>
    <mergeCell ref="C2:F2"/>
    <mergeCell ref="G2:I2"/>
    <mergeCell ref="F3:F4"/>
    <mergeCell ref="I3:I4"/>
  </mergeCells>
  <pageMargins left="0.70866141732283472" right="0" top="0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5"/>
  <sheetViews>
    <sheetView topLeftCell="E1" zoomScale="70" zoomScaleNormal="70" workbookViewId="0">
      <selection activeCell="Y28" sqref="Y28"/>
    </sheetView>
  </sheetViews>
  <sheetFormatPr defaultRowHeight="14.25"/>
  <cols>
    <col min="1" max="1" width="18.5" bestFit="1" customWidth="1"/>
    <col min="2" max="2" width="17.125" customWidth="1"/>
    <col min="3" max="3" width="9" customWidth="1"/>
    <col min="4" max="5" width="26.25" customWidth="1"/>
    <col min="6" max="7" width="17.125" customWidth="1"/>
    <col min="8" max="8" width="23" customWidth="1"/>
    <col min="9" max="9" width="20.75" customWidth="1"/>
    <col min="10" max="11" width="13.75" style="59" customWidth="1"/>
    <col min="12" max="13" width="9" customWidth="1"/>
    <col min="14" max="14" width="12.25" customWidth="1"/>
    <col min="15" max="16" width="17.125" customWidth="1"/>
    <col min="17" max="17" width="12.25" customWidth="1"/>
    <col min="18" max="18" width="18.5" customWidth="1"/>
    <col min="19" max="19" width="20.25" customWidth="1"/>
    <col min="20" max="23" width="9" customWidth="1"/>
    <col min="24" max="25" width="18.5" customWidth="1"/>
    <col min="26" max="26" width="20.875" customWidth="1"/>
    <col min="27" max="27" width="12.25" customWidth="1"/>
    <col min="28" max="28" width="17.125" customWidth="1"/>
    <col min="29" max="29" width="12.25" customWidth="1"/>
    <col min="30" max="30" width="9.125" customWidth="1"/>
    <col min="31" max="31" width="14.5" style="89" customWidth="1"/>
    <col min="32" max="33" width="9" customWidth="1"/>
    <col min="34" max="35" width="19.125" customWidth="1"/>
    <col min="36" max="36" width="20" customWidth="1"/>
    <col min="37" max="37" width="12.25" customWidth="1"/>
    <col min="38" max="38" width="17.125" customWidth="1"/>
    <col min="39" max="43" width="12.25" customWidth="1"/>
    <col min="44" max="44" width="14.5" bestFit="1" customWidth="1"/>
    <col min="45" max="45" width="14.5" customWidth="1"/>
    <col min="46" max="46" width="12.625" bestFit="1" customWidth="1"/>
    <col min="47" max="48" width="12.625" customWidth="1"/>
    <col min="49" max="49" width="15.75" bestFit="1" customWidth="1"/>
    <col min="50" max="52" width="15.75" customWidth="1"/>
    <col min="53" max="53" width="13.75" customWidth="1"/>
    <col min="54" max="54" width="11.625" bestFit="1" customWidth="1"/>
  </cols>
  <sheetData>
    <row r="1" spans="1:55" s="73" customFormat="1" ht="93.75">
      <c r="B1" s="74">
        <v>100.1</v>
      </c>
      <c r="C1" s="75" t="s">
        <v>55</v>
      </c>
      <c r="D1" s="76" t="s">
        <v>56</v>
      </c>
      <c r="E1" s="77" t="s">
        <v>105</v>
      </c>
      <c r="F1" s="76" t="s">
        <v>24</v>
      </c>
      <c r="G1" s="77" t="s">
        <v>101</v>
      </c>
      <c r="H1" s="77" t="s">
        <v>104</v>
      </c>
      <c r="I1" s="77" t="s">
        <v>102</v>
      </c>
      <c r="J1" s="76" t="s">
        <v>99</v>
      </c>
      <c r="K1" s="77" t="s">
        <v>103</v>
      </c>
      <c r="L1" s="78">
        <v>101.1</v>
      </c>
      <c r="M1" s="75" t="s">
        <v>57</v>
      </c>
      <c r="N1" s="76" t="s">
        <v>58</v>
      </c>
      <c r="O1" s="76" t="s">
        <v>108</v>
      </c>
      <c r="P1" s="76" t="s">
        <v>109</v>
      </c>
      <c r="Q1" s="76" t="s">
        <v>24</v>
      </c>
      <c r="R1" s="76" t="s">
        <v>101</v>
      </c>
      <c r="S1" s="76" t="s">
        <v>110</v>
      </c>
      <c r="T1" s="76" t="s">
        <v>99</v>
      </c>
      <c r="U1" s="76" t="s">
        <v>111</v>
      </c>
      <c r="V1" s="78">
        <v>102.1</v>
      </c>
      <c r="W1" s="75" t="s">
        <v>59</v>
      </c>
      <c r="X1" s="76" t="s">
        <v>58</v>
      </c>
      <c r="Y1" s="76" t="s">
        <v>112</v>
      </c>
      <c r="Z1" s="76" t="s">
        <v>113</v>
      </c>
      <c r="AA1" s="76" t="s">
        <v>24</v>
      </c>
      <c r="AB1" s="76" t="s">
        <v>101</v>
      </c>
      <c r="AC1" s="76" t="s">
        <v>110</v>
      </c>
      <c r="AD1" s="76" t="s">
        <v>99</v>
      </c>
      <c r="AE1" s="90" t="s">
        <v>114</v>
      </c>
      <c r="AF1" s="78">
        <v>104.1</v>
      </c>
      <c r="AG1" s="75" t="s">
        <v>60</v>
      </c>
      <c r="AH1" s="76" t="s">
        <v>56</v>
      </c>
      <c r="AI1" s="92" t="s">
        <v>105</v>
      </c>
      <c r="AJ1" s="92" t="s">
        <v>115</v>
      </c>
      <c r="AK1" s="76" t="s">
        <v>24</v>
      </c>
      <c r="AL1" s="76" t="s">
        <v>101</v>
      </c>
      <c r="AM1" s="76" t="s">
        <v>110</v>
      </c>
      <c r="AN1" s="76" t="s">
        <v>100</v>
      </c>
      <c r="AO1" s="76" t="s">
        <v>117</v>
      </c>
      <c r="AP1" s="76"/>
      <c r="AQ1" s="93" t="s">
        <v>118</v>
      </c>
      <c r="AR1" s="93" t="s">
        <v>120</v>
      </c>
      <c r="AS1" s="93" t="s">
        <v>121</v>
      </c>
      <c r="AT1" s="75" t="s">
        <v>119</v>
      </c>
      <c r="AU1" s="75" t="s">
        <v>128</v>
      </c>
      <c r="AV1" s="75" t="s">
        <v>127</v>
      </c>
      <c r="AW1" s="79" t="s">
        <v>116</v>
      </c>
      <c r="AX1" s="79" t="s">
        <v>122</v>
      </c>
      <c r="AY1" s="79" t="s">
        <v>106</v>
      </c>
      <c r="AZ1" s="79" t="s">
        <v>107</v>
      </c>
      <c r="BA1" s="79" t="s">
        <v>64</v>
      </c>
      <c r="BB1" s="75" t="s">
        <v>65</v>
      </c>
    </row>
    <row r="2" spans="1:55" ht="19.5">
      <c r="A2" t="s">
        <v>61</v>
      </c>
      <c r="C2" s="56"/>
      <c r="D2" s="60">
        <v>822911235.16999996</v>
      </c>
      <c r="E2" s="66">
        <v>389259.70999999996</v>
      </c>
      <c r="F2" s="60">
        <v>222590377.62</v>
      </c>
      <c r="G2" s="65">
        <v>612427.71</v>
      </c>
      <c r="H2" s="65">
        <f>SUM(D2-E2)</f>
        <v>822521975.45999992</v>
      </c>
      <c r="I2" s="85">
        <f>SUM(F2-G2)</f>
        <v>221977949.91</v>
      </c>
      <c r="J2" s="70">
        <v>3.7</v>
      </c>
      <c r="K2" s="80">
        <f>SUM(H2/I2)</f>
        <v>3.705421983550564</v>
      </c>
      <c r="L2" s="56"/>
      <c r="M2" s="60"/>
      <c r="N2" s="60">
        <v>795610057.95000005</v>
      </c>
      <c r="O2" s="66">
        <v>389259.70999999996</v>
      </c>
      <c r="P2" s="82">
        <f>SUM(N2-O2)</f>
        <v>795220798.24000001</v>
      </c>
      <c r="Q2" s="83">
        <v>222590377.62</v>
      </c>
      <c r="R2" s="65">
        <v>612427.71</v>
      </c>
      <c r="S2" s="84">
        <f>SUM(Q2-R2)</f>
        <v>221977949.91</v>
      </c>
      <c r="T2" s="69">
        <v>3.57</v>
      </c>
      <c r="U2" s="86">
        <f>SUM(P2/S2)</f>
        <v>3.5824314917874447</v>
      </c>
      <c r="V2" s="56"/>
      <c r="W2" s="56"/>
      <c r="X2" s="60">
        <v>543831696.83000004</v>
      </c>
      <c r="Y2" s="66">
        <v>389259.70999999996</v>
      </c>
      <c r="Z2" s="66">
        <f>SUM(X2-Y2)</f>
        <v>543442437.12</v>
      </c>
      <c r="AA2" s="60">
        <v>222590377.62</v>
      </c>
      <c r="AB2" s="65">
        <v>612427.71</v>
      </c>
      <c r="AC2" s="60">
        <f>SUM(AA2-AB2)</f>
        <v>221977949.91</v>
      </c>
      <c r="AD2" s="69">
        <v>2.44</v>
      </c>
      <c r="AE2" s="87">
        <f>SUM(Z2/AC2)</f>
        <v>2.4481820709684743</v>
      </c>
      <c r="AF2" s="56"/>
      <c r="AG2" s="56"/>
      <c r="AH2" s="60">
        <v>822911235.16999996</v>
      </c>
      <c r="AI2" s="66">
        <v>389259.70999999996</v>
      </c>
      <c r="AJ2" s="84">
        <f>AH2-AI2</f>
        <v>822521975.45999992</v>
      </c>
      <c r="AK2" s="60">
        <v>222590377.62</v>
      </c>
      <c r="AL2" s="65">
        <v>612427.71</v>
      </c>
      <c r="AM2" s="60">
        <f>SUM(AK2-AL2)</f>
        <v>221977949.91</v>
      </c>
      <c r="AN2" s="70">
        <v>600320857.54999995</v>
      </c>
      <c r="AO2" s="80">
        <f>SUM(AJ2-AM2)</f>
        <v>600544025.54999995</v>
      </c>
      <c r="AP2" s="70"/>
      <c r="AQ2" s="94">
        <v>829540320.63999999</v>
      </c>
      <c r="AR2" s="95">
        <v>223168</v>
      </c>
      <c r="AS2" s="95">
        <f>SUM(AQ2+AR2)</f>
        <v>829763488.63999999</v>
      </c>
      <c r="AT2" s="94">
        <v>735324858.57000005</v>
      </c>
      <c r="AU2" s="94"/>
      <c r="AV2" s="94"/>
      <c r="AW2" s="71">
        <v>94215462.069999993</v>
      </c>
      <c r="AX2" s="101">
        <f>SUM(AS2-AT2)</f>
        <v>94438630.069999933</v>
      </c>
      <c r="AY2" s="81">
        <v>223168</v>
      </c>
      <c r="AZ2" s="81">
        <f>SUM(AW2+AY2)</f>
        <v>94438630.069999993</v>
      </c>
      <c r="BA2" s="60">
        <v>829540320.63999999</v>
      </c>
      <c r="BB2" s="56"/>
      <c r="BC2" s="58"/>
    </row>
    <row r="3" spans="1:55" ht="19.5">
      <c r="A3" t="s">
        <v>62</v>
      </c>
      <c r="C3" s="56"/>
      <c r="D3" s="60">
        <v>150053510.22</v>
      </c>
      <c r="E3" s="66">
        <v>471194</v>
      </c>
      <c r="F3" s="60">
        <v>92041838.400000006</v>
      </c>
      <c r="G3" s="62">
        <v>930768.75</v>
      </c>
      <c r="H3" s="65">
        <f t="shared" ref="H3:H17" si="0">SUM(D3-E3)</f>
        <v>149582316.22</v>
      </c>
      <c r="I3" s="85">
        <f t="shared" ref="I3:I17" si="1">SUM(F3-G3)</f>
        <v>91111069.650000006</v>
      </c>
      <c r="J3" s="70">
        <v>1.63</v>
      </c>
      <c r="K3" s="80">
        <f t="shared" ref="K3:K17" si="2">SUM(H3/I3)</f>
        <v>1.6417578763438432</v>
      </c>
      <c r="L3" s="56"/>
      <c r="M3" s="56"/>
      <c r="N3" s="60">
        <v>127251469.94</v>
      </c>
      <c r="O3" s="66">
        <v>471194</v>
      </c>
      <c r="P3" s="82">
        <f t="shared" ref="P3:P17" si="3">SUM(N3-O3)</f>
        <v>126780275.94</v>
      </c>
      <c r="Q3" s="60">
        <v>92041838.400000006</v>
      </c>
      <c r="R3" s="62">
        <v>930768.75</v>
      </c>
      <c r="S3" s="84">
        <f t="shared" ref="S3:S17" si="4">SUM(Q3-R3)</f>
        <v>91111069.650000006</v>
      </c>
      <c r="T3" s="69">
        <v>1.38</v>
      </c>
      <c r="U3" s="86">
        <f t="shared" ref="U3:U17" si="5">SUM(P3/S3)</f>
        <v>1.3914914667012692</v>
      </c>
      <c r="V3" s="56"/>
      <c r="W3" s="56"/>
      <c r="X3" s="60">
        <v>77125477.739999995</v>
      </c>
      <c r="Y3" s="66">
        <v>471194</v>
      </c>
      <c r="Z3" s="66">
        <f t="shared" ref="Z3:Z17" si="6">SUM(X3-Y3)</f>
        <v>76654283.739999995</v>
      </c>
      <c r="AA3" s="60">
        <v>92041838.400000006</v>
      </c>
      <c r="AB3" s="62">
        <v>930768.75</v>
      </c>
      <c r="AC3" s="60">
        <f t="shared" ref="AC3:AC17" si="7">SUM(AA3-AB3)</f>
        <v>91111069.650000006</v>
      </c>
      <c r="AD3" s="69">
        <v>0.84</v>
      </c>
      <c r="AE3" s="87">
        <f t="shared" ref="AE3:AE17" si="8">SUM(Z3/AC3)</f>
        <v>0.84132788731890373</v>
      </c>
      <c r="AF3" s="56"/>
      <c r="AG3" s="56"/>
      <c r="AH3" s="60">
        <v>150053510.22</v>
      </c>
      <c r="AI3" s="66">
        <v>471194</v>
      </c>
      <c r="AJ3" s="84">
        <f t="shared" ref="AJ3:AJ17" si="9">AH3-AI3</f>
        <v>149582316.22</v>
      </c>
      <c r="AK3" s="60">
        <v>92041838.400000006</v>
      </c>
      <c r="AL3" s="62">
        <v>930768.75</v>
      </c>
      <c r="AM3" s="60">
        <f t="shared" ref="AM3:AM17" si="10">SUM(AK3-AL3)</f>
        <v>91111069.650000006</v>
      </c>
      <c r="AN3" s="70">
        <v>58011671.82</v>
      </c>
      <c r="AO3" s="80">
        <f t="shared" ref="AO3:AO17" si="11">SUM(AJ3-AM3)</f>
        <v>58471246.569999993</v>
      </c>
      <c r="AP3" s="70"/>
      <c r="AQ3" s="94">
        <v>257829932.90000001</v>
      </c>
      <c r="AR3" s="95">
        <v>459574.75</v>
      </c>
      <c r="AS3" s="95">
        <f t="shared" ref="AS3:AS17" si="12">SUM(AQ3+AR3)</f>
        <v>258289507.65000001</v>
      </c>
      <c r="AT3" s="94">
        <v>244972046.47999999</v>
      </c>
      <c r="AU3" s="94"/>
      <c r="AV3" s="94"/>
      <c r="AW3" s="71">
        <v>12857886.42</v>
      </c>
      <c r="AX3" s="101">
        <f t="shared" ref="AX3:AX17" si="13">SUM(AS3-AT3)</f>
        <v>13317461.170000017</v>
      </c>
      <c r="AY3" s="81">
        <v>459574.75</v>
      </c>
      <c r="AZ3" s="81">
        <f t="shared" ref="AZ3:AZ17" si="14">SUM(AW3+AY3)</f>
        <v>13317461.17</v>
      </c>
      <c r="BA3" s="60">
        <v>257829932.90000001</v>
      </c>
      <c r="BB3" s="56"/>
    </row>
    <row r="4" spans="1:55" ht="19.5">
      <c r="A4" t="s">
        <v>63</v>
      </c>
      <c r="C4" s="56"/>
      <c r="D4" s="60">
        <v>32730089.77</v>
      </c>
      <c r="E4" s="66">
        <v>510488</v>
      </c>
      <c r="F4" s="60">
        <v>29440194.780000001</v>
      </c>
      <c r="G4" s="62">
        <v>2257777.33</v>
      </c>
      <c r="H4" s="65">
        <f t="shared" si="0"/>
        <v>32219601.77</v>
      </c>
      <c r="I4" s="85">
        <f t="shared" si="1"/>
        <v>27182417.450000003</v>
      </c>
      <c r="J4" s="70">
        <v>1.1100000000000001</v>
      </c>
      <c r="K4" s="80">
        <f t="shared" si="2"/>
        <v>1.1853103878367521</v>
      </c>
      <c r="L4" s="56"/>
      <c r="M4" s="56"/>
      <c r="N4" s="60">
        <v>30448671.399999999</v>
      </c>
      <c r="O4" s="66">
        <v>510488</v>
      </c>
      <c r="P4" s="82">
        <f t="shared" si="3"/>
        <v>29938183.399999999</v>
      </c>
      <c r="Q4" s="60">
        <v>29440194.780000001</v>
      </c>
      <c r="R4" s="62">
        <v>2257777.33</v>
      </c>
      <c r="S4" s="84">
        <f t="shared" si="4"/>
        <v>27182417.450000003</v>
      </c>
      <c r="T4" s="69">
        <v>1.03</v>
      </c>
      <c r="U4" s="86">
        <f t="shared" si="5"/>
        <v>1.1013804587126592</v>
      </c>
      <c r="V4" s="56"/>
      <c r="W4" s="56"/>
      <c r="X4" s="60">
        <v>25385553.449999999</v>
      </c>
      <c r="Y4" s="66">
        <v>510488</v>
      </c>
      <c r="Z4" s="66">
        <f t="shared" si="6"/>
        <v>24875065.449999999</v>
      </c>
      <c r="AA4" s="60">
        <v>29440194.780000001</v>
      </c>
      <c r="AB4" s="62">
        <v>2257777.33</v>
      </c>
      <c r="AC4" s="60">
        <f t="shared" si="7"/>
        <v>27182417.450000003</v>
      </c>
      <c r="AD4" s="69">
        <v>0.86</v>
      </c>
      <c r="AE4" s="87">
        <f t="shared" si="8"/>
        <v>0.91511601187627245</v>
      </c>
      <c r="AF4" s="56"/>
      <c r="AG4" s="56"/>
      <c r="AH4" s="60">
        <v>32730089.77</v>
      </c>
      <c r="AI4" s="66">
        <v>510488</v>
      </c>
      <c r="AJ4" s="84">
        <f t="shared" si="9"/>
        <v>32219601.77</v>
      </c>
      <c r="AK4" s="60">
        <v>29440194.780000001</v>
      </c>
      <c r="AL4" s="62">
        <v>2257777.33</v>
      </c>
      <c r="AM4" s="60">
        <f t="shared" si="10"/>
        <v>27182417.450000003</v>
      </c>
      <c r="AN4" s="70">
        <v>3289894.99</v>
      </c>
      <c r="AO4" s="80">
        <f t="shared" si="11"/>
        <v>5037184.3199999966</v>
      </c>
      <c r="AP4" s="70"/>
      <c r="AQ4" s="94">
        <v>51621005.109999999</v>
      </c>
      <c r="AR4" s="95">
        <v>1747289.33</v>
      </c>
      <c r="AS4" s="95">
        <f t="shared" si="12"/>
        <v>53368294.439999998</v>
      </c>
      <c r="AT4" s="94">
        <v>48247726.740000002</v>
      </c>
      <c r="AU4" s="94"/>
      <c r="AV4" s="94"/>
      <c r="AW4" s="71">
        <v>3373278.37</v>
      </c>
      <c r="AX4" s="101">
        <f t="shared" si="13"/>
        <v>5120567.6999999955</v>
      </c>
      <c r="AY4" s="81">
        <v>1747289.33</v>
      </c>
      <c r="AZ4" s="81">
        <f t="shared" si="14"/>
        <v>5120567.7</v>
      </c>
      <c r="BA4" s="60">
        <v>51621005.109999999</v>
      </c>
      <c r="BB4" s="61">
        <v>6.53</v>
      </c>
    </row>
    <row r="5" spans="1:55" ht="19.5">
      <c r="A5" t="s">
        <v>66</v>
      </c>
      <c r="C5" s="56"/>
      <c r="D5" s="60">
        <v>30592880.98</v>
      </c>
      <c r="E5" s="66">
        <v>884306.875</v>
      </c>
      <c r="F5" s="60">
        <v>21444669.940000001</v>
      </c>
      <c r="G5" s="62"/>
      <c r="H5" s="65">
        <f t="shared" si="0"/>
        <v>29708574.105</v>
      </c>
      <c r="I5" s="85">
        <f t="shared" si="1"/>
        <v>21444669.940000001</v>
      </c>
      <c r="J5" s="70">
        <v>1.43</v>
      </c>
      <c r="K5" s="80">
        <f t="shared" si="2"/>
        <v>1.3853593544746345</v>
      </c>
      <c r="L5" s="56"/>
      <c r="M5" s="56"/>
      <c r="N5" s="60">
        <v>28024243.699999999</v>
      </c>
      <c r="O5" s="66">
        <v>884306.875</v>
      </c>
      <c r="P5" s="82">
        <f t="shared" si="3"/>
        <v>27139936.824999999</v>
      </c>
      <c r="Q5" s="60">
        <v>21444669.940000001</v>
      </c>
      <c r="R5" s="62"/>
      <c r="S5" s="84">
        <f t="shared" si="4"/>
        <v>21444669.940000001</v>
      </c>
      <c r="T5" s="69">
        <v>1.31</v>
      </c>
      <c r="U5" s="86">
        <f t="shared" si="5"/>
        <v>1.2655796009420883</v>
      </c>
      <c r="V5" s="56"/>
      <c r="W5" s="56"/>
      <c r="X5" s="60">
        <v>23276940.079999998</v>
      </c>
      <c r="Y5" s="66">
        <v>884306.875</v>
      </c>
      <c r="Z5" s="66">
        <f t="shared" si="6"/>
        <v>22392633.204999998</v>
      </c>
      <c r="AA5" s="60">
        <v>21444669.940000001</v>
      </c>
      <c r="AB5" s="62"/>
      <c r="AC5" s="60">
        <f t="shared" si="7"/>
        <v>21444669.940000001</v>
      </c>
      <c r="AD5" s="69">
        <v>1.0900000000000001</v>
      </c>
      <c r="AE5" s="87">
        <f t="shared" si="8"/>
        <v>1.0442050760236601</v>
      </c>
      <c r="AF5" s="56"/>
      <c r="AG5" s="56"/>
      <c r="AH5" s="60">
        <v>30592880.98</v>
      </c>
      <c r="AI5" s="66">
        <v>884306.875</v>
      </c>
      <c r="AJ5" s="84">
        <f t="shared" si="9"/>
        <v>29708574.105</v>
      </c>
      <c r="AK5" s="60">
        <v>21444669.940000001</v>
      </c>
      <c r="AL5" s="62"/>
      <c r="AM5" s="60">
        <f t="shared" si="10"/>
        <v>21444669.940000001</v>
      </c>
      <c r="AN5" s="70">
        <v>9148211.0399999991</v>
      </c>
      <c r="AO5" s="80">
        <f t="shared" si="11"/>
        <v>8263904.1649999991</v>
      </c>
      <c r="AP5" s="70"/>
      <c r="AQ5" s="94">
        <v>41557875.859999999</v>
      </c>
      <c r="AR5" s="95">
        <v>3293692.875</v>
      </c>
      <c r="AS5" s="95">
        <f t="shared" si="12"/>
        <v>44851568.734999999</v>
      </c>
      <c r="AT5" s="94">
        <v>44007275.359999999</v>
      </c>
      <c r="AU5" s="94">
        <v>4177999.75</v>
      </c>
      <c r="AV5" s="94">
        <f>SUM(AT5+AU5)</f>
        <v>48185275.109999999</v>
      </c>
      <c r="AW5" s="71">
        <v>-2449399.5</v>
      </c>
      <c r="AX5" s="101">
        <f>SUM(AS5-AV5)</f>
        <v>-3333706.375</v>
      </c>
      <c r="AY5" s="81">
        <v>3293692.875</v>
      </c>
      <c r="AZ5" s="81">
        <f t="shared" si="14"/>
        <v>844293.375</v>
      </c>
      <c r="BA5" s="60">
        <v>41557875.859999999</v>
      </c>
      <c r="BB5" s="61">
        <v>-5.89</v>
      </c>
    </row>
    <row r="6" spans="1:55" ht="19.5">
      <c r="A6" t="s">
        <v>67</v>
      </c>
      <c r="C6" s="56"/>
      <c r="D6" s="60">
        <v>22915470.09</v>
      </c>
      <c r="E6" s="66">
        <v>395835.06599999999</v>
      </c>
      <c r="F6" s="60">
        <v>14230408.33</v>
      </c>
      <c r="G6" s="62">
        <v>2079315.0419999999</v>
      </c>
      <c r="H6" s="65">
        <f t="shared" si="0"/>
        <v>22519635.024</v>
      </c>
      <c r="I6" s="85">
        <f t="shared" si="1"/>
        <v>12151093.288000001</v>
      </c>
      <c r="J6" s="70">
        <v>1.61</v>
      </c>
      <c r="K6" s="80">
        <f t="shared" si="2"/>
        <v>1.8533011384448519</v>
      </c>
      <c r="L6" s="56"/>
      <c r="M6" s="56"/>
      <c r="N6" s="60">
        <v>20024405.18</v>
      </c>
      <c r="O6" s="66">
        <v>395835.06599999999</v>
      </c>
      <c r="P6" s="82">
        <f t="shared" si="3"/>
        <v>19628570.114</v>
      </c>
      <c r="Q6" s="60">
        <v>14230408.33</v>
      </c>
      <c r="R6" s="62">
        <v>2079315.0419999999</v>
      </c>
      <c r="S6" s="84">
        <f t="shared" si="4"/>
        <v>12151093.288000001</v>
      </c>
      <c r="T6" s="69">
        <v>1.41</v>
      </c>
      <c r="U6" s="86">
        <f t="shared" si="5"/>
        <v>1.6153748184440735</v>
      </c>
      <c r="V6" s="56"/>
      <c r="W6" s="56"/>
      <c r="X6" s="60">
        <v>16956117.629999999</v>
      </c>
      <c r="Y6" s="66">
        <v>395835.06599999999</v>
      </c>
      <c r="Z6" s="66">
        <f t="shared" si="6"/>
        <v>16560282.563999999</v>
      </c>
      <c r="AA6" s="60">
        <v>14230408.33</v>
      </c>
      <c r="AB6" s="62">
        <v>2079315.0419999999</v>
      </c>
      <c r="AC6" s="60">
        <f t="shared" si="7"/>
        <v>12151093.288000001</v>
      </c>
      <c r="AD6" s="69">
        <v>1.19</v>
      </c>
      <c r="AE6" s="87">
        <f t="shared" si="8"/>
        <v>1.3628635853165871</v>
      </c>
      <c r="AF6" s="56"/>
      <c r="AG6" s="56"/>
      <c r="AH6" s="60">
        <v>22915470.09</v>
      </c>
      <c r="AI6" s="66">
        <v>395835.06599999999</v>
      </c>
      <c r="AJ6" s="84">
        <f t="shared" si="9"/>
        <v>22519635.024</v>
      </c>
      <c r="AK6" s="60">
        <v>14230408.33</v>
      </c>
      <c r="AL6" s="62">
        <v>2079315.0419999999</v>
      </c>
      <c r="AM6" s="60">
        <f t="shared" si="10"/>
        <v>12151093.288000001</v>
      </c>
      <c r="AN6" s="70">
        <v>8685061.7599999998</v>
      </c>
      <c r="AO6" s="80">
        <f t="shared" si="11"/>
        <v>10368541.736</v>
      </c>
      <c r="AP6" s="70"/>
      <c r="AQ6" s="94">
        <v>41922630.060000002</v>
      </c>
      <c r="AR6" s="95">
        <v>1683479.9759999998</v>
      </c>
      <c r="AS6" s="95">
        <f t="shared" si="12"/>
        <v>43606110.035999998</v>
      </c>
      <c r="AT6" s="94">
        <v>45494926.32</v>
      </c>
      <c r="AU6" s="94"/>
      <c r="AV6" s="94"/>
      <c r="AW6" s="71">
        <v>-3572296.26</v>
      </c>
      <c r="AX6" s="101">
        <f t="shared" si="13"/>
        <v>-1888816.2840000018</v>
      </c>
      <c r="AY6" s="81">
        <v>1683479.9759999998</v>
      </c>
      <c r="AZ6" s="81">
        <f t="shared" si="14"/>
        <v>-1888816.284</v>
      </c>
      <c r="BA6" s="60">
        <v>41922630.060000002</v>
      </c>
      <c r="BB6" s="61">
        <v>-8.52</v>
      </c>
    </row>
    <row r="7" spans="1:55" ht="19.5">
      <c r="A7" t="s">
        <v>68</v>
      </c>
      <c r="C7" s="56"/>
      <c r="D7" s="60">
        <v>22403524.899999999</v>
      </c>
      <c r="E7" s="66">
        <v>415894.65</v>
      </c>
      <c r="F7" s="60">
        <v>21408821.609999999</v>
      </c>
      <c r="G7" s="62">
        <v>3372315.75</v>
      </c>
      <c r="H7" s="65">
        <f t="shared" si="0"/>
        <v>21987630.25</v>
      </c>
      <c r="I7" s="85">
        <f t="shared" si="1"/>
        <v>18036505.859999999</v>
      </c>
      <c r="J7" s="70">
        <v>1.05</v>
      </c>
      <c r="K7" s="80">
        <f t="shared" si="2"/>
        <v>1.2190626289076592</v>
      </c>
      <c r="L7" s="56"/>
      <c r="M7" s="56"/>
      <c r="N7" s="60">
        <v>19505207.969999999</v>
      </c>
      <c r="O7" s="66">
        <v>415894.65</v>
      </c>
      <c r="P7" s="82">
        <f t="shared" si="3"/>
        <v>19089313.32</v>
      </c>
      <c r="Q7" s="60">
        <v>21408821.609999999</v>
      </c>
      <c r="R7" s="62">
        <v>3372315.75</v>
      </c>
      <c r="S7" s="84">
        <f t="shared" si="4"/>
        <v>18036505.859999999</v>
      </c>
      <c r="T7" s="69">
        <v>0.91</v>
      </c>
      <c r="U7" s="86">
        <f t="shared" si="5"/>
        <v>1.058370921073734</v>
      </c>
      <c r="V7" s="56"/>
      <c r="W7" s="56"/>
      <c r="X7" s="60">
        <v>17895946.329999998</v>
      </c>
      <c r="Y7" s="66">
        <v>415894.65</v>
      </c>
      <c r="Z7" s="66">
        <f t="shared" si="6"/>
        <v>17480051.68</v>
      </c>
      <c r="AA7" s="60">
        <v>21408821.609999999</v>
      </c>
      <c r="AB7" s="62">
        <v>3372315.75</v>
      </c>
      <c r="AC7" s="60">
        <f t="shared" si="7"/>
        <v>18036505.859999999</v>
      </c>
      <c r="AD7" s="69">
        <v>0.84</v>
      </c>
      <c r="AE7" s="87">
        <f t="shared" si="8"/>
        <v>0.96914844902226538</v>
      </c>
      <c r="AF7" s="56"/>
      <c r="AG7" s="56"/>
      <c r="AH7" s="60">
        <v>22403524.899999999</v>
      </c>
      <c r="AI7" s="66">
        <v>415894.65</v>
      </c>
      <c r="AJ7" s="84">
        <f t="shared" si="9"/>
        <v>21987630.25</v>
      </c>
      <c r="AK7" s="60">
        <v>21408821.609999999</v>
      </c>
      <c r="AL7" s="62">
        <v>3372315.75</v>
      </c>
      <c r="AM7" s="60">
        <f t="shared" si="10"/>
        <v>18036505.859999999</v>
      </c>
      <c r="AN7" s="70">
        <v>994703.29</v>
      </c>
      <c r="AO7" s="80">
        <f t="shared" si="11"/>
        <v>3951124.3900000006</v>
      </c>
      <c r="AP7" s="70"/>
      <c r="AQ7" s="94">
        <v>39405837.939999998</v>
      </c>
      <c r="AR7" s="95">
        <v>2956421.1</v>
      </c>
      <c r="AS7" s="95">
        <f t="shared" si="12"/>
        <v>42362259.039999999</v>
      </c>
      <c r="AT7" s="94">
        <v>37204185.579999998</v>
      </c>
      <c r="AU7" s="94"/>
      <c r="AV7" s="94"/>
      <c r="AW7" s="71">
        <v>2201652.36</v>
      </c>
      <c r="AX7" s="101">
        <f t="shared" si="13"/>
        <v>5158073.4600000009</v>
      </c>
      <c r="AY7" s="81">
        <v>2956421.1</v>
      </c>
      <c r="AZ7" s="81">
        <f t="shared" si="14"/>
        <v>5158073.46</v>
      </c>
      <c r="BA7" s="60">
        <v>39405837.939999998</v>
      </c>
      <c r="BB7" s="61">
        <v>5.59</v>
      </c>
    </row>
    <row r="8" spans="1:55" ht="19.5">
      <c r="A8" t="s">
        <v>69</v>
      </c>
      <c r="C8" s="56"/>
      <c r="D8" s="60">
        <v>83078127.859999999</v>
      </c>
      <c r="E8" s="66">
        <v>1839073.63</v>
      </c>
      <c r="F8" s="60">
        <v>40730116.299999997</v>
      </c>
      <c r="G8" s="62">
        <v>5961206.8499999996</v>
      </c>
      <c r="H8" s="65">
        <f t="shared" si="0"/>
        <v>81239054.230000004</v>
      </c>
      <c r="I8" s="85">
        <f t="shared" si="1"/>
        <v>34768909.449999996</v>
      </c>
      <c r="J8" s="70">
        <v>2.04</v>
      </c>
      <c r="K8" s="80">
        <f t="shared" si="2"/>
        <v>2.3365430643381888</v>
      </c>
      <c r="L8" s="56"/>
      <c r="M8" s="56"/>
      <c r="N8" s="60">
        <v>77310174.980000004</v>
      </c>
      <c r="O8" s="66">
        <v>1839073.63</v>
      </c>
      <c r="P8" s="82">
        <f t="shared" si="3"/>
        <v>75471101.350000009</v>
      </c>
      <c r="Q8" s="60">
        <v>40730116.299999997</v>
      </c>
      <c r="R8" s="62">
        <v>5961206.8499999996</v>
      </c>
      <c r="S8" s="84">
        <f t="shared" si="4"/>
        <v>34768909.449999996</v>
      </c>
      <c r="T8" s="69">
        <v>1.9</v>
      </c>
      <c r="U8" s="86">
        <f t="shared" si="5"/>
        <v>2.1706490811433841</v>
      </c>
      <c r="V8" s="56"/>
      <c r="W8" s="56"/>
      <c r="X8" s="60">
        <v>63289229.119999997</v>
      </c>
      <c r="Y8" s="66">
        <v>1839073.63</v>
      </c>
      <c r="Z8" s="66">
        <f t="shared" si="6"/>
        <v>61450155.489999995</v>
      </c>
      <c r="AA8" s="60">
        <v>40730116.299999997</v>
      </c>
      <c r="AB8" s="62">
        <v>5961206.8499999996</v>
      </c>
      <c r="AC8" s="60">
        <f t="shared" si="7"/>
        <v>34768909.449999996</v>
      </c>
      <c r="AD8" s="69">
        <v>1.55</v>
      </c>
      <c r="AE8" s="87">
        <f t="shared" si="8"/>
        <v>1.7673880619801838</v>
      </c>
      <c r="AF8" s="56"/>
      <c r="AG8" s="56"/>
      <c r="AH8" s="60">
        <v>83078127.859999999</v>
      </c>
      <c r="AI8" s="66">
        <v>1839073.63</v>
      </c>
      <c r="AJ8" s="84">
        <f t="shared" si="9"/>
        <v>81239054.230000004</v>
      </c>
      <c r="AK8" s="60">
        <v>40730116.299999997</v>
      </c>
      <c r="AL8" s="62">
        <v>5961206.8499999996</v>
      </c>
      <c r="AM8" s="60">
        <f t="shared" si="10"/>
        <v>34768909.449999996</v>
      </c>
      <c r="AN8" s="70">
        <v>42348011.560000002</v>
      </c>
      <c r="AO8" s="80">
        <f t="shared" si="11"/>
        <v>46470144.780000009</v>
      </c>
      <c r="AP8" s="70"/>
      <c r="AQ8" s="94">
        <v>92493512.150000006</v>
      </c>
      <c r="AR8" s="95">
        <v>4122133.2199999997</v>
      </c>
      <c r="AS8" s="95">
        <f t="shared" si="12"/>
        <v>96615645.370000005</v>
      </c>
      <c r="AT8" s="94">
        <v>84682058.060000002</v>
      </c>
      <c r="AU8" s="94"/>
      <c r="AV8" s="94"/>
      <c r="AW8" s="71">
        <v>7811454.0899999999</v>
      </c>
      <c r="AX8" s="101">
        <f t="shared" si="13"/>
        <v>11933587.310000002</v>
      </c>
      <c r="AY8" s="81">
        <v>4122133.2199999997</v>
      </c>
      <c r="AZ8" s="81">
        <f t="shared" si="14"/>
        <v>11933587.309999999</v>
      </c>
      <c r="BA8" s="60">
        <v>92493512.150000006</v>
      </c>
      <c r="BB8" s="61">
        <v>8.4499999999999993</v>
      </c>
    </row>
    <row r="9" spans="1:55" ht="19.5">
      <c r="A9" t="s">
        <v>70</v>
      </c>
      <c r="C9" s="56"/>
      <c r="D9" s="60">
        <v>25110802.780000001</v>
      </c>
      <c r="E9" s="66">
        <v>355958.52120000002</v>
      </c>
      <c r="F9" s="60">
        <v>30084004.579999998</v>
      </c>
      <c r="G9" s="62">
        <v>2730839.3940000003</v>
      </c>
      <c r="H9" s="65">
        <f t="shared" si="0"/>
        <v>24754844.2588</v>
      </c>
      <c r="I9" s="85">
        <f t="shared" si="1"/>
        <v>27353165.185999997</v>
      </c>
      <c r="J9" s="70">
        <v>0.83</v>
      </c>
      <c r="K9" s="80">
        <f t="shared" si="2"/>
        <v>0.90500839995914328</v>
      </c>
      <c r="L9" s="56"/>
      <c r="M9" s="56"/>
      <c r="N9" s="60">
        <v>21610786.469999999</v>
      </c>
      <c r="O9" s="66">
        <v>355958.52120000002</v>
      </c>
      <c r="P9" s="82">
        <f t="shared" si="3"/>
        <v>21254827.948799998</v>
      </c>
      <c r="Q9" s="60">
        <v>30084004.579999998</v>
      </c>
      <c r="R9" s="62">
        <v>2730839.3940000003</v>
      </c>
      <c r="S9" s="84">
        <f t="shared" si="4"/>
        <v>27353165.185999997</v>
      </c>
      <c r="T9" s="69">
        <v>0.72</v>
      </c>
      <c r="U9" s="86">
        <f t="shared" si="5"/>
        <v>0.77705186234457158</v>
      </c>
      <c r="V9" s="56"/>
      <c r="W9" s="56"/>
      <c r="X9" s="60">
        <v>17802384.399999999</v>
      </c>
      <c r="Y9" s="66">
        <v>355958.52120000002</v>
      </c>
      <c r="Z9" s="66">
        <f t="shared" si="6"/>
        <v>17446425.878799997</v>
      </c>
      <c r="AA9" s="60">
        <v>30084004.579999998</v>
      </c>
      <c r="AB9" s="62">
        <v>2730839.3940000003</v>
      </c>
      <c r="AC9" s="60">
        <f t="shared" si="7"/>
        <v>27353165.185999997</v>
      </c>
      <c r="AD9" s="69">
        <v>0.59</v>
      </c>
      <c r="AE9" s="87">
        <f t="shared" si="8"/>
        <v>0.637821098953824</v>
      </c>
      <c r="AF9" s="56"/>
      <c r="AG9" s="56"/>
      <c r="AH9" s="60">
        <v>25110802.780000001</v>
      </c>
      <c r="AI9" s="66">
        <v>355958.52120000002</v>
      </c>
      <c r="AJ9" s="84">
        <f t="shared" si="9"/>
        <v>24754844.2588</v>
      </c>
      <c r="AK9" s="60">
        <v>30084004.579999998</v>
      </c>
      <c r="AL9" s="62">
        <v>2730839.3940000003</v>
      </c>
      <c r="AM9" s="60">
        <f t="shared" si="10"/>
        <v>27353165.185999997</v>
      </c>
      <c r="AN9" s="70">
        <v>-4973201.8</v>
      </c>
      <c r="AO9" s="80">
        <f t="shared" si="11"/>
        <v>-2598320.927199997</v>
      </c>
      <c r="AP9" s="70"/>
      <c r="AQ9" s="94">
        <v>47058739.740000002</v>
      </c>
      <c r="AR9" s="95">
        <v>2374880.8728000005</v>
      </c>
      <c r="AS9" s="95">
        <f t="shared" si="12"/>
        <v>49433620.612800002</v>
      </c>
      <c r="AT9" s="94">
        <v>43898032.740000002</v>
      </c>
      <c r="AU9" s="94"/>
      <c r="AV9" s="94"/>
      <c r="AW9" s="71">
        <v>3160707</v>
      </c>
      <c r="AX9" s="101">
        <f t="shared" si="13"/>
        <v>5535587.8728</v>
      </c>
      <c r="AY9" s="81">
        <v>2374880.8728000005</v>
      </c>
      <c r="AZ9" s="81">
        <f t="shared" si="14"/>
        <v>5535587.8728</v>
      </c>
      <c r="BA9" s="60">
        <v>47058739.740000002</v>
      </c>
      <c r="BB9" s="61">
        <v>6.72</v>
      </c>
    </row>
    <row r="10" spans="1:55" ht="19.5">
      <c r="A10" t="s">
        <v>71</v>
      </c>
      <c r="C10" s="56"/>
      <c r="D10" s="60">
        <v>21649536.550000001</v>
      </c>
      <c r="E10" s="66">
        <v>679679.44499999995</v>
      </c>
      <c r="F10" s="60">
        <v>17643919.120000001</v>
      </c>
      <c r="G10" s="62">
        <v>3154981.39</v>
      </c>
      <c r="H10" s="65">
        <f t="shared" si="0"/>
        <v>20969857.105</v>
      </c>
      <c r="I10" s="85">
        <f t="shared" si="1"/>
        <v>14488937.73</v>
      </c>
      <c r="J10" s="70">
        <v>1.23</v>
      </c>
      <c r="K10" s="80">
        <f t="shared" si="2"/>
        <v>1.4473012097761289</v>
      </c>
      <c r="L10" s="56"/>
      <c r="M10" s="56"/>
      <c r="N10" s="60">
        <v>19109824.960000001</v>
      </c>
      <c r="O10" s="66">
        <v>679679.44499999995</v>
      </c>
      <c r="P10" s="82">
        <f t="shared" si="3"/>
        <v>18430145.515000001</v>
      </c>
      <c r="Q10" s="60">
        <v>17643919.120000001</v>
      </c>
      <c r="R10" s="62">
        <v>3154981.39</v>
      </c>
      <c r="S10" s="84">
        <f t="shared" si="4"/>
        <v>14488937.73</v>
      </c>
      <c r="T10" s="69">
        <v>1.08</v>
      </c>
      <c r="U10" s="86">
        <f t="shared" si="5"/>
        <v>1.2720149577866948</v>
      </c>
      <c r="V10" s="56"/>
      <c r="W10" s="56"/>
      <c r="X10" s="60">
        <v>15989329.35</v>
      </c>
      <c r="Y10" s="66">
        <v>679679.44499999995</v>
      </c>
      <c r="Z10" s="66">
        <f t="shared" si="6"/>
        <v>15309649.904999999</v>
      </c>
      <c r="AA10" s="60">
        <v>17643919.120000001</v>
      </c>
      <c r="AB10" s="62">
        <v>3154981.39</v>
      </c>
      <c r="AC10" s="60">
        <f t="shared" si="7"/>
        <v>14488937.73</v>
      </c>
      <c r="AD10" s="69">
        <v>0.91</v>
      </c>
      <c r="AE10" s="87">
        <f t="shared" si="8"/>
        <v>1.0566440542635971</v>
      </c>
      <c r="AF10" s="56"/>
      <c r="AG10" s="56"/>
      <c r="AH10" s="60">
        <v>21649536.550000001</v>
      </c>
      <c r="AI10" s="66">
        <v>679679.44499999995</v>
      </c>
      <c r="AJ10" s="84">
        <f t="shared" si="9"/>
        <v>20969857.105</v>
      </c>
      <c r="AK10" s="60">
        <v>17643919.120000001</v>
      </c>
      <c r="AL10" s="62">
        <v>3154981.39</v>
      </c>
      <c r="AM10" s="60">
        <f t="shared" si="10"/>
        <v>14488937.73</v>
      </c>
      <c r="AN10" s="70">
        <v>4005617.43</v>
      </c>
      <c r="AO10" s="80">
        <f t="shared" si="11"/>
        <v>6480919.375</v>
      </c>
      <c r="AP10" s="70"/>
      <c r="AQ10" s="94">
        <v>51188024.960000001</v>
      </c>
      <c r="AR10" s="95">
        <v>2475301.9450000003</v>
      </c>
      <c r="AS10" s="95">
        <f t="shared" si="12"/>
        <v>53663326.905000001</v>
      </c>
      <c r="AT10" s="94">
        <v>43517158.869999997</v>
      </c>
      <c r="AU10" s="94"/>
      <c r="AV10" s="94"/>
      <c r="AW10" s="71">
        <v>7670866.0899999999</v>
      </c>
      <c r="AX10" s="101">
        <f t="shared" si="13"/>
        <v>10146168.035000004</v>
      </c>
      <c r="AY10" s="81">
        <v>2475301.9450000003</v>
      </c>
      <c r="AZ10" s="81">
        <f t="shared" si="14"/>
        <v>10146168.035</v>
      </c>
      <c r="BA10" s="60">
        <v>51188024.960000001</v>
      </c>
      <c r="BB10" s="61">
        <v>14.99</v>
      </c>
    </row>
    <row r="11" spans="1:55" ht="19.5">
      <c r="A11" t="s">
        <v>72</v>
      </c>
      <c r="C11" s="56"/>
      <c r="D11" s="60">
        <v>23012378.649999999</v>
      </c>
      <c r="E11" s="66">
        <v>515665.6</v>
      </c>
      <c r="F11" s="60">
        <v>15861943.77</v>
      </c>
      <c r="G11" s="62">
        <v>2496095.44</v>
      </c>
      <c r="H11" s="65">
        <f t="shared" si="0"/>
        <v>22496713.049999997</v>
      </c>
      <c r="I11" s="85">
        <f t="shared" si="1"/>
        <v>13365848.33</v>
      </c>
      <c r="J11" s="70">
        <v>1.45</v>
      </c>
      <c r="K11" s="80">
        <f t="shared" si="2"/>
        <v>1.6831489101597488</v>
      </c>
      <c r="L11" s="56"/>
      <c r="M11" s="56"/>
      <c r="N11" s="60">
        <v>20043039.140000001</v>
      </c>
      <c r="O11" s="66">
        <v>515665.6</v>
      </c>
      <c r="P11" s="82">
        <f t="shared" si="3"/>
        <v>19527373.539999999</v>
      </c>
      <c r="Q11" s="60">
        <v>15861943.77</v>
      </c>
      <c r="R11" s="62">
        <v>2496095.44</v>
      </c>
      <c r="S11" s="84">
        <f t="shared" si="4"/>
        <v>13365848.33</v>
      </c>
      <c r="T11" s="69">
        <v>1.26</v>
      </c>
      <c r="U11" s="86">
        <f t="shared" si="5"/>
        <v>1.4609902086177571</v>
      </c>
      <c r="V11" s="56"/>
      <c r="W11" s="56"/>
      <c r="X11" s="60">
        <v>15341996.310000001</v>
      </c>
      <c r="Y11" s="66">
        <v>515665.6</v>
      </c>
      <c r="Z11" s="66">
        <f t="shared" si="6"/>
        <v>14826330.710000001</v>
      </c>
      <c r="AA11" s="60">
        <v>15861943.77</v>
      </c>
      <c r="AB11" s="62">
        <v>2496095.44</v>
      </c>
      <c r="AC11" s="60">
        <f t="shared" si="7"/>
        <v>13365848.33</v>
      </c>
      <c r="AD11" s="69">
        <v>0.97</v>
      </c>
      <c r="AE11" s="87">
        <f t="shared" si="8"/>
        <v>1.1092697106791127</v>
      </c>
      <c r="AF11" s="56"/>
      <c r="AG11" s="56"/>
      <c r="AH11" s="60">
        <v>23012378.649999999</v>
      </c>
      <c r="AI11" s="66">
        <v>515665.6</v>
      </c>
      <c r="AJ11" s="84">
        <f t="shared" si="9"/>
        <v>22496713.049999997</v>
      </c>
      <c r="AK11" s="60">
        <v>15861943.77</v>
      </c>
      <c r="AL11" s="62">
        <v>2496095.44</v>
      </c>
      <c r="AM11" s="60">
        <f t="shared" si="10"/>
        <v>13365848.33</v>
      </c>
      <c r="AN11" s="70">
        <v>7150434.8799999999</v>
      </c>
      <c r="AO11" s="80">
        <f t="shared" si="11"/>
        <v>9130864.7199999969</v>
      </c>
      <c r="AP11" s="70"/>
      <c r="AQ11" s="94">
        <v>48812712.840000004</v>
      </c>
      <c r="AR11" s="95">
        <v>1980429.8399999999</v>
      </c>
      <c r="AS11" s="95">
        <f t="shared" si="12"/>
        <v>50793142.680000007</v>
      </c>
      <c r="AT11" s="94">
        <v>48811958.920000002</v>
      </c>
      <c r="AU11" s="94"/>
      <c r="AV11" s="94"/>
      <c r="AW11" s="72">
        <v>753.92</v>
      </c>
      <c r="AX11" s="101">
        <f t="shared" si="13"/>
        <v>1981183.7600000054</v>
      </c>
      <c r="AY11" s="81">
        <v>1980429.8399999999</v>
      </c>
      <c r="AZ11" s="81">
        <f t="shared" si="14"/>
        <v>1981183.7599999998</v>
      </c>
      <c r="BA11" s="60">
        <v>48812712.840000004</v>
      </c>
      <c r="BB11" s="61">
        <v>0</v>
      </c>
    </row>
    <row r="12" spans="1:55" ht="19.5">
      <c r="A12" t="s">
        <v>14</v>
      </c>
      <c r="C12" s="56"/>
      <c r="D12" s="60">
        <v>17623193.059999999</v>
      </c>
      <c r="E12" s="66">
        <v>343678.72500000009</v>
      </c>
      <c r="F12" s="60">
        <v>19945087.52</v>
      </c>
      <c r="G12" s="62">
        <v>2450570.25</v>
      </c>
      <c r="H12" s="65">
        <f t="shared" si="0"/>
        <v>17279514.334999997</v>
      </c>
      <c r="I12" s="85">
        <f t="shared" si="1"/>
        <v>17494517.27</v>
      </c>
      <c r="J12" s="70">
        <v>0.88</v>
      </c>
      <c r="K12" s="80">
        <f t="shared" si="2"/>
        <v>0.9877102676408972</v>
      </c>
      <c r="L12" s="56"/>
      <c r="M12" s="56"/>
      <c r="N12" s="60">
        <v>14822858.75</v>
      </c>
      <c r="O12" s="66">
        <v>343678.72500000009</v>
      </c>
      <c r="P12" s="82">
        <f t="shared" si="3"/>
        <v>14479180.025</v>
      </c>
      <c r="Q12" s="60">
        <v>19945087.52</v>
      </c>
      <c r="R12" s="62">
        <v>2450570.25</v>
      </c>
      <c r="S12" s="84">
        <f t="shared" si="4"/>
        <v>17494517.27</v>
      </c>
      <c r="T12" s="69">
        <v>0.74</v>
      </c>
      <c r="U12" s="86">
        <f t="shared" si="5"/>
        <v>0.8276410146983153</v>
      </c>
      <c r="V12" s="56"/>
      <c r="W12" s="56"/>
      <c r="X12" s="60">
        <v>12038228.449999999</v>
      </c>
      <c r="Y12" s="66">
        <v>343678.72500000009</v>
      </c>
      <c r="Z12" s="66">
        <f t="shared" si="6"/>
        <v>11694549.725</v>
      </c>
      <c r="AA12" s="60">
        <v>19945087.52</v>
      </c>
      <c r="AB12" s="62">
        <v>2450570.25</v>
      </c>
      <c r="AC12" s="60">
        <f t="shared" si="7"/>
        <v>17494517.27</v>
      </c>
      <c r="AD12" s="69">
        <v>0.6</v>
      </c>
      <c r="AE12" s="87">
        <f t="shared" si="8"/>
        <v>0.66846941498946544</v>
      </c>
      <c r="AF12" s="56"/>
      <c r="AG12" s="56"/>
      <c r="AH12" s="60">
        <v>17623193.059999999</v>
      </c>
      <c r="AI12" s="66">
        <v>343678.72500000009</v>
      </c>
      <c r="AJ12" s="84">
        <f t="shared" si="9"/>
        <v>17279514.334999997</v>
      </c>
      <c r="AK12" s="60">
        <v>19945087.52</v>
      </c>
      <c r="AL12" s="62">
        <v>2450570.25</v>
      </c>
      <c r="AM12" s="60">
        <f t="shared" si="10"/>
        <v>17494517.27</v>
      </c>
      <c r="AN12" s="70">
        <v>-2321894.46</v>
      </c>
      <c r="AO12" s="80">
        <f t="shared" si="11"/>
        <v>-215002.93500000238</v>
      </c>
      <c r="AP12" s="70"/>
      <c r="AQ12" s="94">
        <v>45682556.030000001</v>
      </c>
      <c r="AR12" s="95">
        <v>2106891.5249999999</v>
      </c>
      <c r="AS12" s="95">
        <f t="shared" si="12"/>
        <v>47789447.555</v>
      </c>
      <c r="AT12" s="94">
        <v>45507628.259999998</v>
      </c>
      <c r="AU12" s="94"/>
      <c r="AV12" s="94"/>
      <c r="AW12" s="71">
        <v>174927.77</v>
      </c>
      <c r="AX12" s="101">
        <f t="shared" si="13"/>
        <v>2281819.2950000018</v>
      </c>
      <c r="AY12" s="81">
        <v>2106891.5249999999</v>
      </c>
      <c r="AZ12" s="81">
        <f t="shared" si="14"/>
        <v>2281819.2949999999</v>
      </c>
      <c r="BA12" s="60">
        <v>45682556.030000001</v>
      </c>
      <c r="BB12" s="61">
        <v>0.38</v>
      </c>
    </row>
    <row r="13" spans="1:55" ht="19.5">
      <c r="A13" t="s">
        <v>73</v>
      </c>
      <c r="C13" s="56"/>
      <c r="D13" s="60">
        <v>84754922.040000007</v>
      </c>
      <c r="E13" s="66">
        <v>1149702.8250000002</v>
      </c>
      <c r="F13" s="60">
        <v>43040372.25</v>
      </c>
      <c r="G13" s="62">
        <v>3569735.5</v>
      </c>
      <c r="H13" s="65">
        <f t="shared" si="0"/>
        <v>83605219.215000004</v>
      </c>
      <c r="I13" s="85">
        <f t="shared" si="1"/>
        <v>39470636.75</v>
      </c>
      <c r="J13" s="70">
        <v>1.97</v>
      </c>
      <c r="K13" s="80">
        <f t="shared" si="2"/>
        <v>2.1181624138607291</v>
      </c>
      <c r="L13" s="56"/>
      <c r="M13" s="56"/>
      <c r="N13" s="60">
        <v>69942602.670000002</v>
      </c>
      <c r="O13" s="66">
        <v>1149702.8250000002</v>
      </c>
      <c r="P13" s="82">
        <f t="shared" si="3"/>
        <v>68792899.844999999</v>
      </c>
      <c r="Q13" s="60">
        <v>43040372.25</v>
      </c>
      <c r="R13" s="62">
        <v>3569735.5</v>
      </c>
      <c r="S13" s="84">
        <f t="shared" si="4"/>
        <v>39470636.75</v>
      </c>
      <c r="T13" s="69">
        <v>1.63</v>
      </c>
      <c r="U13" s="86">
        <f t="shared" si="5"/>
        <v>1.7428880177617099</v>
      </c>
      <c r="V13" s="56"/>
      <c r="W13" s="56"/>
      <c r="X13" s="60">
        <v>62669979.810000002</v>
      </c>
      <c r="Y13" s="66">
        <v>1149702.8250000002</v>
      </c>
      <c r="Z13" s="66">
        <f t="shared" si="6"/>
        <v>61520276.984999999</v>
      </c>
      <c r="AA13" s="60">
        <v>43040372.25</v>
      </c>
      <c r="AB13" s="62">
        <v>3569735.5</v>
      </c>
      <c r="AC13" s="60">
        <f t="shared" si="7"/>
        <v>39470636.75</v>
      </c>
      <c r="AD13" s="69">
        <v>1.46</v>
      </c>
      <c r="AE13" s="87">
        <f t="shared" si="8"/>
        <v>1.5586340138026782</v>
      </c>
      <c r="AF13" s="56"/>
      <c r="AG13" s="56"/>
      <c r="AH13" s="60">
        <v>84754922.040000007</v>
      </c>
      <c r="AI13" s="66">
        <v>1149702.8250000002</v>
      </c>
      <c r="AJ13" s="84">
        <f t="shared" si="9"/>
        <v>83605219.215000004</v>
      </c>
      <c r="AK13" s="60">
        <v>43040372.25</v>
      </c>
      <c r="AL13" s="62">
        <v>3569735.5</v>
      </c>
      <c r="AM13" s="60">
        <f t="shared" si="10"/>
        <v>39470636.75</v>
      </c>
      <c r="AN13" s="70">
        <v>41714549.789999999</v>
      </c>
      <c r="AO13" s="80">
        <f t="shared" si="11"/>
        <v>44134582.465000004</v>
      </c>
      <c r="AP13" s="70"/>
      <c r="AQ13" s="94">
        <v>68570235.310000002</v>
      </c>
      <c r="AR13" s="95">
        <v>2420032.6749999998</v>
      </c>
      <c r="AS13" s="95">
        <f t="shared" si="12"/>
        <v>70990267.984999999</v>
      </c>
      <c r="AT13" s="94">
        <v>70144172.379999995</v>
      </c>
      <c r="AU13" s="94"/>
      <c r="AV13" s="94"/>
      <c r="AW13" s="71">
        <v>-1573937.07</v>
      </c>
      <c r="AX13" s="101">
        <f t="shared" si="13"/>
        <v>846095.60500000417</v>
      </c>
      <c r="AY13" s="81">
        <v>2420032.6749999998</v>
      </c>
      <c r="AZ13" s="81">
        <f t="shared" si="14"/>
        <v>846095.60499999975</v>
      </c>
      <c r="BA13" s="60">
        <v>68570235.310000002</v>
      </c>
      <c r="BB13" s="61">
        <v>-2.2999999999999998</v>
      </c>
    </row>
    <row r="14" spans="1:55" ht="19.5">
      <c r="A14" t="s">
        <v>74</v>
      </c>
      <c r="C14" s="56"/>
      <c r="D14" s="60">
        <v>14764235.75</v>
      </c>
      <c r="E14" s="66">
        <v>377314.75</v>
      </c>
      <c r="F14" s="60">
        <v>9286402.4600000009</v>
      </c>
      <c r="G14" s="62">
        <v>1765120.25</v>
      </c>
      <c r="H14" s="65">
        <f t="shared" si="0"/>
        <v>14386921</v>
      </c>
      <c r="I14" s="85">
        <f t="shared" si="1"/>
        <v>7521282.2100000009</v>
      </c>
      <c r="J14" s="70">
        <v>1.59</v>
      </c>
      <c r="K14" s="80">
        <f t="shared" si="2"/>
        <v>1.912828238364958</v>
      </c>
      <c r="L14" s="56"/>
      <c r="M14" s="56"/>
      <c r="N14" s="60">
        <v>13405637.380000001</v>
      </c>
      <c r="O14" s="66">
        <v>377314.75</v>
      </c>
      <c r="P14" s="82">
        <f t="shared" si="3"/>
        <v>13028322.630000001</v>
      </c>
      <c r="Q14" s="60">
        <v>9286402.4600000009</v>
      </c>
      <c r="R14" s="62">
        <v>1765120.25</v>
      </c>
      <c r="S14" s="84">
        <f t="shared" si="4"/>
        <v>7521282.2100000009</v>
      </c>
      <c r="T14" s="69">
        <v>1.44</v>
      </c>
      <c r="U14" s="86">
        <f t="shared" si="5"/>
        <v>1.7321943607804073</v>
      </c>
      <c r="V14" s="56"/>
      <c r="W14" s="56"/>
      <c r="X14" s="60">
        <v>12117465.609999999</v>
      </c>
      <c r="Y14" s="66">
        <v>377314.75</v>
      </c>
      <c r="Z14" s="66">
        <f t="shared" si="6"/>
        <v>11740150.859999999</v>
      </c>
      <c r="AA14" s="60">
        <v>9286402.4600000009</v>
      </c>
      <c r="AB14" s="62">
        <v>1765120.25</v>
      </c>
      <c r="AC14" s="60">
        <f t="shared" si="7"/>
        <v>7521282.2100000009</v>
      </c>
      <c r="AD14" s="69">
        <v>1.3</v>
      </c>
      <c r="AE14" s="87">
        <f t="shared" si="8"/>
        <v>1.560924125994203</v>
      </c>
      <c r="AF14" s="56"/>
      <c r="AG14" s="56"/>
      <c r="AH14" s="60">
        <v>14764235.75</v>
      </c>
      <c r="AI14" s="66">
        <v>377314.75</v>
      </c>
      <c r="AJ14" s="84">
        <f t="shared" si="9"/>
        <v>14386921</v>
      </c>
      <c r="AK14" s="60">
        <v>9286402.4600000009</v>
      </c>
      <c r="AL14" s="62">
        <v>1765120.25</v>
      </c>
      <c r="AM14" s="60">
        <f t="shared" si="10"/>
        <v>7521282.2100000009</v>
      </c>
      <c r="AN14" s="70">
        <v>5477833.29</v>
      </c>
      <c r="AO14" s="80">
        <f t="shared" si="11"/>
        <v>6865638.7899999991</v>
      </c>
      <c r="AP14" s="70"/>
      <c r="AQ14" s="94">
        <v>21388091.550000001</v>
      </c>
      <c r="AR14" s="95">
        <v>1387805.5</v>
      </c>
      <c r="AS14" s="95">
        <f t="shared" si="12"/>
        <v>22775897.050000001</v>
      </c>
      <c r="AT14" s="94">
        <v>24476202.140000001</v>
      </c>
      <c r="AU14" s="94"/>
      <c r="AV14" s="94"/>
      <c r="AW14" s="71">
        <v>-3088110.59</v>
      </c>
      <c r="AX14" s="101">
        <f t="shared" si="13"/>
        <v>-1700305.0899999999</v>
      </c>
      <c r="AY14" s="81">
        <v>1387805.5</v>
      </c>
      <c r="AZ14" s="81">
        <f t="shared" si="14"/>
        <v>-1700305.0899999999</v>
      </c>
      <c r="BA14" s="60">
        <v>21388091.550000001</v>
      </c>
      <c r="BB14" s="61">
        <v>-14.44</v>
      </c>
    </row>
    <row r="15" spans="1:55" ht="19.5">
      <c r="A15" t="s">
        <v>75</v>
      </c>
      <c r="C15" s="56"/>
      <c r="D15" s="60">
        <v>23932290.620000001</v>
      </c>
      <c r="E15" s="66">
        <v>702811.06</v>
      </c>
      <c r="F15" s="60">
        <v>23149404.350000001</v>
      </c>
      <c r="G15" s="62">
        <v>3626157.62</v>
      </c>
      <c r="H15" s="65">
        <f t="shared" si="0"/>
        <v>23229479.560000002</v>
      </c>
      <c r="I15" s="85">
        <f t="shared" si="1"/>
        <v>19523246.73</v>
      </c>
      <c r="J15" s="70">
        <v>1.03</v>
      </c>
      <c r="K15" s="80">
        <f t="shared" si="2"/>
        <v>1.1898369098775408</v>
      </c>
      <c r="L15" s="56"/>
      <c r="M15" s="56"/>
      <c r="N15" s="60">
        <v>21770968.699999999</v>
      </c>
      <c r="O15" s="66">
        <v>702811.06</v>
      </c>
      <c r="P15" s="82">
        <f t="shared" si="3"/>
        <v>21068157.640000001</v>
      </c>
      <c r="Q15" s="60">
        <v>23149404.350000001</v>
      </c>
      <c r="R15" s="62">
        <v>3626157.62</v>
      </c>
      <c r="S15" s="84">
        <f t="shared" si="4"/>
        <v>19523246.73</v>
      </c>
      <c r="T15" s="69">
        <v>0.94</v>
      </c>
      <c r="U15" s="86">
        <f t="shared" si="5"/>
        <v>1.079131864252171</v>
      </c>
      <c r="V15" s="56"/>
      <c r="W15" s="56"/>
      <c r="X15" s="60">
        <v>13951168.76</v>
      </c>
      <c r="Y15" s="66">
        <v>702811.06</v>
      </c>
      <c r="Z15" s="66">
        <f t="shared" si="6"/>
        <v>13248357.699999999</v>
      </c>
      <c r="AA15" s="60">
        <v>23149404.350000001</v>
      </c>
      <c r="AB15" s="62">
        <v>3626157.62</v>
      </c>
      <c r="AC15" s="60">
        <f t="shared" si="7"/>
        <v>19523246.73</v>
      </c>
      <c r="AD15" s="69">
        <v>0.6</v>
      </c>
      <c r="AE15" s="87">
        <f t="shared" si="8"/>
        <v>0.6785939799471048</v>
      </c>
      <c r="AF15" s="56"/>
      <c r="AG15" s="56"/>
      <c r="AH15" s="60">
        <v>23932290.620000001</v>
      </c>
      <c r="AI15" s="66">
        <v>702811.06</v>
      </c>
      <c r="AJ15" s="84">
        <f t="shared" si="9"/>
        <v>23229479.560000002</v>
      </c>
      <c r="AK15" s="60">
        <v>23149404.350000001</v>
      </c>
      <c r="AL15" s="62">
        <v>3626157.62</v>
      </c>
      <c r="AM15" s="60">
        <f t="shared" si="10"/>
        <v>19523246.73</v>
      </c>
      <c r="AN15" s="70">
        <v>782886.27</v>
      </c>
      <c r="AO15" s="80">
        <f t="shared" si="11"/>
        <v>3706232.8300000019</v>
      </c>
      <c r="AP15" s="70"/>
      <c r="AQ15" s="94">
        <v>56912127.880000003</v>
      </c>
      <c r="AR15" s="95">
        <v>2923346.56</v>
      </c>
      <c r="AS15" s="95">
        <f t="shared" si="12"/>
        <v>59835474.440000005</v>
      </c>
      <c r="AT15" s="94">
        <v>60343460.149999999</v>
      </c>
      <c r="AU15" s="94"/>
      <c r="AV15" s="94"/>
      <c r="AW15" s="71">
        <v>-3431332.27</v>
      </c>
      <c r="AX15" s="101">
        <f t="shared" si="13"/>
        <v>-507985.70999999344</v>
      </c>
      <c r="AY15" s="81">
        <v>2923346.56</v>
      </c>
      <c r="AZ15" s="81">
        <f t="shared" si="14"/>
        <v>-507985.70999999996</v>
      </c>
      <c r="BA15" s="60">
        <v>56912127.880000003</v>
      </c>
      <c r="BB15" s="61">
        <v>-6.03</v>
      </c>
    </row>
    <row r="16" spans="1:55" ht="19.5">
      <c r="A16" t="s">
        <v>76</v>
      </c>
      <c r="C16" s="56"/>
      <c r="D16" s="60">
        <v>16575534.52</v>
      </c>
      <c r="E16" s="66">
        <v>128195.46900000001</v>
      </c>
      <c r="F16" s="60">
        <v>17204273.149999999</v>
      </c>
      <c r="G16" s="62">
        <v>1179670.98</v>
      </c>
      <c r="H16" s="65">
        <f t="shared" si="0"/>
        <v>16447339.050999999</v>
      </c>
      <c r="I16" s="85">
        <f t="shared" si="1"/>
        <v>16024602.169999998</v>
      </c>
      <c r="J16" s="70">
        <v>0.96</v>
      </c>
      <c r="K16" s="80">
        <f t="shared" si="2"/>
        <v>1.0263804914789969</v>
      </c>
      <c r="L16" s="56"/>
      <c r="M16" s="56"/>
      <c r="N16" s="60">
        <v>14897527.83</v>
      </c>
      <c r="O16" s="66">
        <v>128195.46900000001</v>
      </c>
      <c r="P16" s="82">
        <f t="shared" si="3"/>
        <v>14769332.361</v>
      </c>
      <c r="Q16" s="60">
        <v>17204273.149999999</v>
      </c>
      <c r="R16" s="62">
        <v>1179670.98</v>
      </c>
      <c r="S16" s="84">
        <f t="shared" si="4"/>
        <v>16024602.169999998</v>
      </c>
      <c r="T16" s="69">
        <v>0.87</v>
      </c>
      <c r="U16" s="86">
        <f t="shared" si="5"/>
        <v>0.92166608595438226</v>
      </c>
      <c r="V16" s="56"/>
      <c r="W16" s="56"/>
      <c r="X16" s="60">
        <v>12211767.17</v>
      </c>
      <c r="Y16" s="66">
        <v>128195.46900000001</v>
      </c>
      <c r="Z16" s="66">
        <f t="shared" si="6"/>
        <v>12083571.700999999</v>
      </c>
      <c r="AA16" s="60">
        <v>17204273.149999999</v>
      </c>
      <c r="AB16" s="62">
        <v>1179670.98</v>
      </c>
      <c r="AC16" s="60">
        <f t="shared" si="7"/>
        <v>16024602.169999998</v>
      </c>
      <c r="AD16" s="69">
        <v>0.71</v>
      </c>
      <c r="AE16" s="87">
        <f t="shared" si="8"/>
        <v>0.75406375601772591</v>
      </c>
      <c r="AF16" s="56"/>
      <c r="AG16" s="56"/>
      <c r="AH16" s="60">
        <v>16575534.52</v>
      </c>
      <c r="AI16" s="66">
        <v>128195.46900000001</v>
      </c>
      <c r="AJ16" s="84">
        <f t="shared" si="9"/>
        <v>16447339.050999999</v>
      </c>
      <c r="AK16" s="60">
        <v>17204273.149999999</v>
      </c>
      <c r="AL16" s="62">
        <v>1179670.98</v>
      </c>
      <c r="AM16" s="60">
        <f t="shared" si="10"/>
        <v>16024602.169999998</v>
      </c>
      <c r="AN16" s="70">
        <v>-628738.63</v>
      </c>
      <c r="AO16" s="80">
        <f t="shared" si="11"/>
        <v>422736.88100000098</v>
      </c>
      <c r="AP16" s="70"/>
      <c r="AQ16" s="94">
        <v>33065191.039999999</v>
      </c>
      <c r="AR16" s="95">
        <v>1051475.5109999999</v>
      </c>
      <c r="AS16" s="95">
        <f t="shared" si="12"/>
        <v>34116666.550999999</v>
      </c>
      <c r="AT16" s="94">
        <v>29836282.359999999</v>
      </c>
      <c r="AU16" s="94"/>
      <c r="AV16" s="94"/>
      <c r="AW16" s="71">
        <v>3228908.68</v>
      </c>
      <c r="AX16" s="101">
        <f t="shared" si="13"/>
        <v>4280384.1909999996</v>
      </c>
      <c r="AY16" s="81">
        <v>1051475.5109999999</v>
      </c>
      <c r="AZ16" s="81">
        <f t="shared" si="14"/>
        <v>4280384.1909999996</v>
      </c>
      <c r="BA16" s="60">
        <v>33065191.039999999</v>
      </c>
      <c r="BB16" s="61">
        <v>9.77</v>
      </c>
    </row>
    <row r="17" spans="1:54" ht="19.5">
      <c r="A17" t="s">
        <v>77</v>
      </c>
      <c r="C17" s="56"/>
      <c r="D17" s="60">
        <v>10566895.01</v>
      </c>
      <c r="E17" s="66">
        <v>78479.924999999988</v>
      </c>
      <c r="F17" s="60">
        <v>10039792.779999999</v>
      </c>
      <c r="G17" s="62">
        <v>550853.25</v>
      </c>
      <c r="H17" s="65">
        <f t="shared" si="0"/>
        <v>10488415.084999999</v>
      </c>
      <c r="I17" s="85">
        <f t="shared" si="1"/>
        <v>9488939.5299999993</v>
      </c>
      <c r="J17" s="70">
        <v>1.05</v>
      </c>
      <c r="K17" s="80">
        <f t="shared" si="2"/>
        <v>1.1053305853451887</v>
      </c>
      <c r="L17" s="56"/>
      <c r="M17" s="56"/>
      <c r="N17" s="60">
        <v>9421907.4199999999</v>
      </c>
      <c r="O17" s="66">
        <v>78479.924999999988</v>
      </c>
      <c r="P17" s="82">
        <f t="shared" si="3"/>
        <v>9343427.4949999992</v>
      </c>
      <c r="Q17" s="60">
        <v>10039792.779999999</v>
      </c>
      <c r="R17" s="62">
        <v>550853.25</v>
      </c>
      <c r="S17" s="84">
        <f t="shared" si="4"/>
        <v>9488939.5299999993</v>
      </c>
      <c r="T17" s="69">
        <v>0.94</v>
      </c>
      <c r="U17" s="86">
        <f t="shared" si="5"/>
        <v>0.98466508986173296</v>
      </c>
      <c r="V17" s="56"/>
      <c r="W17" s="56"/>
      <c r="X17" s="60">
        <v>7596632.8200000003</v>
      </c>
      <c r="Y17" s="66">
        <v>78479.924999999988</v>
      </c>
      <c r="Z17" s="66">
        <f t="shared" si="6"/>
        <v>7518152.8950000005</v>
      </c>
      <c r="AA17" s="60">
        <v>10039792.779999999</v>
      </c>
      <c r="AB17" s="62">
        <v>550853.25</v>
      </c>
      <c r="AC17" s="60">
        <f t="shared" si="7"/>
        <v>9488939.5299999993</v>
      </c>
      <c r="AD17" s="69">
        <v>0.76</v>
      </c>
      <c r="AE17" s="87">
        <f t="shared" si="8"/>
        <v>0.79230696657205923</v>
      </c>
      <c r="AF17" s="56"/>
      <c r="AG17" s="56"/>
      <c r="AH17" s="60">
        <v>10566895.01</v>
      </c>
      <c r="AI17" s="66">
        <v>78479.924999999988</v>
      </c>
      <c r="AJ17" s="84">
        <f t="shared" si="9"/>
        <v>10488415.084999999</v>
      </c>
      <c r="AK17" s="60">
        <v>10039792.779999999</v>
      </c>
      <c r="AL17" s="62">
        <v>550853.25</v>
      </c>
      <c r="AM17" s="60">
        <f t="shared" si="10"/>
        <v>9488939.5299999993</v>
      </c>
      <c r="AN17" s="70">
        <v>527102.23</v>
      </c>
      <c r="AO17" s="80">
        <f t="shared" si="11"/>
        <v>999475.5549999997</v>
      </c>
      <c r="AP17" s="70"/>
      <c r="AQ17" s="94">
        <v>26439970.399999999</v>
      </c>
      <c r="AR17" s="95">
        <v>472373.32500000001</v>
      </c>
      <c r="AS17" s="95">
        <f t="shared" si="12"/>
        <v>26912343.724999998</v>
      </c>
      <c r="AT17" s="94">
        <v>26700685.879999999</v>
      </c>
      <c r="AU17" s="94"/>
      <c r="AV17" s="94"/>
      <c r="AW17" s="71">
        <v>-260715.48</v>
      </c>
      <c r="AX17" s="101">
        <f t="shared" si="13"/>
        <v>211657.84499999881</v>
      </c>
      <c r="AY17" s="81">
        <v>472373.32500000001</v>
      </c>
      <c r="AZ17" s="81">
        <f t="shared" si="14"/>
        <v>211657.845</v>
      </c>
      <c r="BA17" s="60">
        <v>26439970.399999999</v>
      </c>
      <c r="BB17" s="61">
        <v>-0.99</v>
      </c>
    </row>
    <row r="18" spans="1:54">
      <c r="E18" s="57">
        <f>SUM(E2:E17)</f>
        <v>9237538.2512000017</v>
      </c>
      <c r="G18" s="57">
        <f>SUM(G2:G17)</f>
        <v>36737835.505999997</v>
      </c>
      <c r="O18" s="57">
        <f>SUM(O2:O17)</f>
        <v>9237538.2512000017</v>
      </c>
      <c r="P18" s="57"/>
      <c r="R18" s="57">
        <f>SUM(R2:R17)</f>
        <v>36737835.505999997</v>
      </c>
      <c r="Y18" s="57">
        <f>SUM(Y2:Y17)</f>
        <v>9237538.2512000017</v>
      </c>
      <c r="Z18" s="57"/>
      <c r="AB18" s="57">
        <f>SUM(AB2:AB17)</f>
        <v>36737835.505999997</v>
      </c>
      <c r="AE18" s="88"/>
      <c r="AI18" s="57">
        <f>SUM(AI2:AI17)</f>
        <v>9237538.2512000017</v>
      </c>
      <c r="AJ18" s="57"/>
      <c r="AL18" s="57">
        <f>SUM(AL2:AL17)</f>
        <v>36737835.505999997</v>
      </c>
      <c r="AR18" s="95">
        <f>SUM(AR2:AR17)</f>
        <v>31678297.004799996</v>
      </c>
      <c r="AS18" s="57"/>
      <c r="AY18" s="57">
        <f>SUM(AY2:AY17)</f>
        <v>31678297.004799996</v>
      </c>
      <c r="AZ18" s="57"/>
    </row>
    <row r="23" spans="1:54">
      <c r="AN23" s="57"/>
      <c r="AO23" s="57"/>
      <c r="AP23" s="57"/>
      <c r="AQ23" s="57"/>
      <c r="AR23" s="57"/>
      <c r="AS23" s="57"/>
    </row>
    <row r="24" spans="1:54">
      <c r="B24" t="s">
        <v>95</v>
      </c>
    </row>
    <row r="25" spans="1:54" ht="19.5">
      <c r="A25" s="62">
        <v>272</v>
      </c>
      <c r="B25" s="63">
        <v>272</v>
      </c>
      <c r="C25" s="64" t="s">
        <v>78</v>
      </c>
      <c r="F25" s="57">
        <f>SUM(A25-B25)</f>
        <v>0</v>
      </c>
      <c r="G25" s="57"/>
      <c r="H25" s="57"/>
      <c r="I25" s="57"/>
      <c r="N25" t="s">
        <v>124</v>
      </c>
      <c r="O25" t="s">
        <v>125</v>
      </c>
      <c r="P25" t="s">
        <v>126</v>
      </c>
      <c r="Q25" t="s">
        <v>123</v>
      </c>
      <c r="R25" t="s">
        <v>116</v>
      </c>
    </row>
    <row r="26" spans="1:54" ht="20.25">
      <c r="A26" s="65">
        <v>612427.71</v>
      </c>
      <c r="B26" s="66">
        <v>389259.70999999996</v>
      </c>
      <c r="C26" s="64" t="s">
        <v>96</v>
      </c>
      <c r="F26" s="57">
        <f t="shared" ref="F26:F42" si="15">SUM(A26-B26)</f>
        <v>223168</v>
      </c>
      <c r="G26" s="57"/>
      <c r="H26" s="57"/>
      <c r="I26" s="57"/>
      <c r="M26" t="s">
        <v>61</v>
      </c>
      <c r="N26" s="80">
        <v>3.705421983550564</v>
      </c>
      <c r="O26" s="91">
        <v>3.5824314917874447</v>
      </c>
      <c r="P26" s="91">
        <v>2.4481820709684743</v>
      </c>
      <c r="Q26" s="70">
        <v>600544025.54999995</v>
      </c>
      <c r="R26" s="95">
        <v>94438630.069999933</v>
      </c>
      <c r="S26">
        <v>94438630.069999933</v>
      </c>
    </row>
    <row r="27" spans="1:54" ht="20.25">
      <c r="A27" s="62">
        <v>930768.75</v>
      </c>
      <c r="B27" s="66">
        <v>471194</v>
      </c>
      <c r="C27" s="64" t="s">
        <v>79</v>
      </c>
      <c r="F27" s="57">
        <f t="shared" si="15"/>
        <v>459574.75</v>
      </c>
      <c r="G27" s="57"/>
      <c r="H27" s="57"/>
      <c r="I27" s="57"/>
      <c r="M27" t="s">
        <v>62</v>
      </c>
      <c r="N27" s="80">
        <v>1.6417578763438432</v>
      </c>
      <c r="O27" s="91">
        <v>1.3914914667012692</v>
      </c>
      <c r="P27" s="91">
        <v>0.84132788731890373</v>
      </c>
      <c r="Q27" s="70">
        <v>58471246.569999993</v>
      </c>
      <c r="R27" s="95">
        <v>13317461.170000017</v>
      </c>
      <c r="S27">
        <v>13317461.170000017</v>
      </c>
    </row>
    <row r="28" spans="1:54" ht="20.25">
      <c r="A28" s="62">
        <v>2257777.33</v>
      </c>
      <c r="B28" s="66">
        <v>510488</v>
      </c>
      <c r="C28" s="64" t="s">
        <v>80</v>
      </c>
      <c r="F28" s="57">
        <f t="shared" si="15"/>
        <v>1747289.33</v>
      </c>
      <c r="G28" s="57"/>
      <c r="H28" s="57"/>
      <c r="I28" s="57"/>
      <c r="M28" t="s">
        <v>63</v>
      </c>
      <c r="N28" s="80">
        <v>1.1853103878367521</v>
      </c>
      <c r="O28" s="91">
        <v>1.1013804587126592</v>
      </c>
      <c r="P28" s="91">
        <v>0.91511601187627245</v>
      </c>
      <c r="Q28" s="70">
        <v>5037184.3199999966</v>
      </c>
      <c r="R28" s="95">
        <v>5120567.6999999955</v>
      </c>
      <c r="S28">
        <v>5120567.6999999955</v>
      </c>
    </row>
    <row r="29" spans="1:54" ht="20.25">
      <c r="A29" s="96">
        <v>4177999.75</v>
      </c>
      <c r="B29" s="97">
        <v>884306.875</v>
      </c>
      <c r="C29" s="98" t="s">
        <v>81</v>
      </c>
      <c r="D29" s="99"/>
      <c r="E29" s="99"/>
      <c r="F29" s="100">
        <f t="shared" si="15"/>
        <v>3293692.875</v>
      </c>
      <c r="G29" s="57"/>
      <c r="H29" s="57"/>
      <c r="I29" s="57"/>
      <c r="J29" s="59" t="s">
        <v>97</v>
      </c>
      <c r="M29" t="s">
        <v>66</v>
      </c>
      <c r="N29" s="80">
        <v>1.3853593544746345</v>
      </c>
      <c r="O29" s="91">
        <v>1.5718106922965438</v>
      </c>
      <c r="P29" s="91">
        <v>1.2968703843065643</v>
      </c>
      <c r="Q29" s="80">
        <v>8263904.1649999991</v>
      </c>
      <c r="R29" s="57">
        <v>-3333706.375</v>
      </c>
      <c r="S29">
        <v>-3333706.375</v>
      </c>
    </row>
    <row r="30" spans="1:54" ht="20.25">
      <c r="A30" s="62">
        <v>2079315.0419999999</v>
      </c>
      <c r="B30" s="66">
        <v>395835.06599999999</v>
      </c>
      <c r="C30" s="64" t="s">
        <v>82</v>
      </c>
      <c r="F30" s="57">
        <f t="shared" si="15"/>
        <v>1683479.9759999998</v>
      </c>
      <c r="G30" s="57"/>
      <c r="H30" s="57"/>
      <c r="I30" s="57"/>
      <c r="M30" t="s">
        <v>67</v>
      </c>
      <c r="N30" s="80">
        <v>1.8533011384448519</v>
      </c>
      <c r="O30" s="91">
        <v>1.6153748184440735</v>
      </c>
      <c r="P30" s="91">
        <v>1.3628635853165871</v>
      </c>
      <c r="Q30" s="70">
        <v>10368541.736</v>
      </c>
      <c r="R30" s="95">
        <v>-1888816.2840000018</v>
      </c>
      <c r="S30">
        <v>-1888816.2840000018</v>
      </c>
    </row>
    <row r="31" spans="1:54" ht="20.25">
      <c r="A31" s="62">
        <v>3372315.75</v>
      </c>
      <c r="B31" s="66">
        <v>415894.65</v>
      </c>
      <c r="C31" s="64" t="s">
        <v>83</v>
      </c>
      <c r="F31" s="57">
        <f t="shared" si="15"/>
        <v>2956421.1</v>
      </c>
      <c r="G31" s="57"/>
      <c r="H31" s="57"/>
      <c r="I31" s="57"/>
      <c r="M31" t="s">
        <v>68</v>
      </c>
      <c r="N31" s="80">
        <v>1.2190626289076592</v>
      </c>
      <c r="O31" s="91">
        <v>1.058370921073734</v>
      </c>
      <c r="P31" s="91">
        <v>0.96914844902226538</v>
      </c>
      <c r="Q31" s="70">
        <v>3951124.3900000006</v>
      </c>
      <c r="R31" s="95">
        <v>5158073.4600000009</v>
      </c>
      <c r="S31">
        <v>5158073.4600000009</v>
      </c>
    </row>
    <row r="32" spans="1:54" ht="20.25">
      <c r="A32" s="62">
        <v>5961206.8499999996</v>
      </c>
      <c r="B32" s="66">
        <v>1839073.63</v>
      </c>
      <c r="C32" s="64" t="s">
        <v>84</v>
      </c>
      <c r="F32" s="57">
        <f t="shared" si="15"/>
        <v>4122133.2199999997</v>
      </c>
      <c r="G32" s="57"/>
      <c r="H32" s="57"/>
      <c r="I32" s="57"/>
      <c r="M32" t="s">
        <v>69</v>
      </c>
      <c r="N32" s="80">
        <v>2.3365430643381888</v>
      </c>
      <c r="O32" s="91">
        <v>2.1706490811433841</v>
      </c>
      <c r="P32" s="91">
        <v>1.7673880619801838</v>
      </c>
      <c r="Q32" s="70">
        <v>46470144.780000009</v>
      </c>
      <c r="R32" s="95">
        <v>11933587.310000002</v>
      </c>
      <c r="S32">
        <v>11933587.310000002</v>
      </c>
    </row>
    <row r="33" spans="1:19" ht="20.25">
      <c r="A33" s="62">
        <v>2730839.3940000003</v>
      </c>
      <c r="B33" s="66">
        <v>355958.52120000002</v>
      </c>
      <c r="C33" s="64" t="s">
        <v>85</v>
      </c>
      <c r="F33" s="57">
        <f t="shared" si="15"/>
        <v>2374880.8728000005</v>
      </c>
      <c r="G33" s="57"/>
      <c r="H33" s="57"/>
      <c r="I33" s="57"/>
      <c r="M33" t="s">
        <v>70</v>
      </c>
      <c r="N33" s="80">
        <v>0.90500839995914328</v>
      </c>
      <c r="O33" s="91">
        <v>0.77705186234457158</v>
      </c>
      <c r="P33" s="91">
        <v>0.637821098953824</v>
      </c>
      <c r="Q33" s="70">
        <v>-2598320.927199997</v>
      </c>
      <c r="R33" s="95">
        <v>5535587.8728</v>
      </c>
      <c r="S33">
        <v>5535587.8728</v>
      </c>
    </row>
    <row r="34" spans="1:19" ht="20.25">
      <c r="A34" s="62">
        <v>3154981.39</v>
      </c>
      <c r="B34" s="66">
        <v>679679.44499999995</v>
      </c>
      <c r="C34" s="64" t="s">
        <v>86</v>
      </c>
      <c r="F34" s="57">
        <f t="shared" si="15"/>
        <v>2475301.9450000003</v>
      </c>
      <c r="G34" s="57"/>
      <c r="H34" s="57"/>
      <c r="I34" s="57"/>
      <c r="M34" t="s">
        <v>71</v>
      </c>
      <c r="N34" s="80">
        <v>1.4473012097761289</v>
      </c>
      <c r="O34" s="91">
        <v>1.2720149577866948</v>
      </c>
      <c r="P34" s="91">
        <v>1.0566440542635971</v>
      </c>
      <c r="Q34" s="70">
        <v>6480919.375</v>
      </c>
      <c r="R34" s="95">
        <v>10146168.035000004</v>
      </c>
      <c r="S34">
        <v>10146168.035000004</v>
      </c>
    </row>
    <row r="35" spans="1:19" ht="20.25">
      <c r="A35" s="62">
        <v>2496095.44</v>
      </c>
      <c r="B35" s="66">
        <v>515665.6</v>
      </c>
      <c r="C35" s="64" t="s">
        <v>87</v>
      </c>
      <c r="F35" s="57">
        <f t="shared" si="15"/>
        <v>1980429.8399999999</v>
      </c>
      <c r="G35" s="57"/>
      <c r="H35" s="57"/>
      <c r="I35" s="57"/>
      <c r="M35" t="s">
        <v>72</v>
      </c>
      <c r="N35" s="80">
        <v>1.6831489101597488</v>
      </c>
      <c r="O35" s="91">
        <v>1.4609902086177571</v>
      </c>
      <c r="P35" s="91">
        <v>1.1092697106791127</v>
      </c>
      <c r="Q35" s="70">
        <v>9130864.7199999969</v>
      </c>
      <c r="R35" s="95">
        <v>1981183.7600000054</v>
      </c>
      <c r="S35">
        <v>1981183.7600000054</v>
      </c>
    </row>
    <row r="36" spans="1:19" ht="20.25">
      <c r="A36" s="62">
        <v>2450570.25</v>
      </c>
      <c r="B36" s="66">
        <v>343678.72500000009</v>
      </c>
      <c r="C36" s="64" t="s">
        <v>88</v>
      </c>
      <c r="F36" s="57">
        <f t="shared" si="15"/>
        <v>2106891.5249999999</v>
      </c>
      <c r="G36" s="57"/>
      <c r="H36" s="57"/>
      <c r="I36" s="57"/>
      <c r="M36" t="s">
        <v>14</v>
      </c>
      <c r="N36" s="80">
        <v>0.9877102676408972</v>
      </c>
      <c r="O36" s="91">
        <v>0.8276410146983153</v>
      </c>
      <c r="P36" s="91">
        <v>0.66846941498946544</v>
      </c>
      <c r="Q36" s="70">
        <v>-215002.93500000238</v>
      </c>
      <c r="R36" s="95">
        <v>2281819.2950000018</v>
      </c>
      <c r="S36">
        <v>2281819.2950000018</v>
      </c>
    </row>
    <row r="37" spans="1:19" ht="20.25">
      <c r="A37" s="62">
        <v>3569735.5</v>
      </c>
      <c r="B37" s="66">
        <v>1149702.8250000002</v>
      </c>
      <c r="C37" s="64" t="s">
        <v>89</v>
      </c>
      <c r="F37" s="57">
        <f t="shared" si="15"/>
        <v>2420032.6749999998</v>
      </c>
      <c r="G37" s="57"/>
      <c r="H37" s="57"/>
      <c r="I37" s="57"/>
      <c r="M37" t="s">
        <v>73</v>
      </c>
      <c r="N37" s="80">
        <v>2.1181624138607291</v>
      </c>
      <c r="O37" s="91">
        <v>1.7428880177617099</v>
      </c>
      <c r="P37" s="91">
        <v>1.5586340138026782</v>
      </c>
      <c r="Q37" s="70">
        <v>44134582.465000004</v>
      </c>
      <c r="R37" s="95">
        <v>846095.60500000417</v>
      </c>
      <c r="S37">
        <v>846095.60500000417</v>
      </c>
    </row>
    <row r="38" spans="1:19" ht="20.25">
      <c r="A38" s="62">
        <v>1765120.25</v>
      </c>
      <c r="B38" s="66">
        <v>377314.75</v>
      </c>
      <c r="C38" s="64" t="s">
        <v>90</v>
      </c>
      <c r="F38" s="57">
        <f t="shared" si="15"/>
        <v>1387805.5</v>
      </c>
      <c r="G38" s="57"/>
      <c r="H38" s="57"/>
      <c r="I38" s="57"/>
      <c r="M38" t="s">
        <v>74</v>
      </c>
      <c r="N38" s="80">
        <v>1.912828238364958</v>
      </c>
      <c r="O38" s="91">
        <v>1.7321943607804073</v>
      </c>
      <c r="P38" s="91">
        <v>1.560924125994203</v>
      </c>
      <c r="Q38" s="70">
        <v>6865638.7899999991</v>
      </c>
      <c r="R38" s="95">
        <v>-1700305.0899999999</v>
      </c>
      <c r="S38">
        <v>-1700305.0899999999</v>
      </c>
    </row>
    <row r="39" spans="1:19" ht="20.25">
      <c r="A39" s="62">
        <v>3626157.62</v>
      </c>
      <c r="B39" s="66">
        <v>702811.06</v>
      </c>
      <c r="C39" s="64" t="s">
        <v>91</v>
      </c>
      <c r="F39" s="57">
        <f t="shared" si="15"/>
        <v>2923346.56</v>
      </c>
      <c r="G39" s="57"/>
      <c r="H39" s="57"/>
      <c r="I39" s="57"/>
      <c r="J39" s="59" t="s">
        <v>98</v>
      </c>
      <c r="M39" t="s">
        <v>75</v>
      </c>
      <c r="N39" s="80">
        <v>1.1898369098775408</v>
      </c>
      <c r="O39" s="91">
        <v>1.079131864252171</v>
      </c>
      <c r="P39" s="91">
        <v>0.6785939799471048</v>
      </c>
      <c r="Q39" s="70">
        <v>3706232.8300000019</v>
      </c>
      <c r="R39" s="95">
        <v>-507985.70999999344</v>
      </c>
      <c r="S39">
        <v>-507985.70999999344</v>
      </c>
    </row>
    <row r="40" spans="1:19" ht="20.25">
      <c r="A40" s="62">
        <v>1179670.98</v>
      </c>
      <c r="B40" s="66">
        <v>128195.46900000001</v>
      </c>
      <c r="C40" s="64" t="s">
        <v>92</v>
      </c>
      <c r="F40" s="57">
        <f t="shared" si="15"/>
        <v>1051475.5109999999</v>
      </c>
      <c r="G40" s="57"/>
      <c r="H40" s="57"/>
      <c r="I40" s="57"/>
      <c r="M40" t="s">
        <v>76</v>
      </c>
      <c r="N40" s="80">
        <v>1.0263804914789969</v>
      </c>
      <c r="O40" s="91">
        <v>0.92166608595438226</v>
      </c>
      <c r="P40" s="91">
        <v>0.75406375601772591</v>
      </c>
      <c r="Q40" s="70">
        <v>422736.88100000098</v>
      </c>
      <c r="R40" s="95">
        <v>4280384.1909999996</v>
      </c>
      <c r="S40">
        <v>4280384.1909999996</v>
      </c>
    </row>
    <row r="41" spans="1:19" ht="20.25">
      <c r="A41" s="62">
        <v>550853.25</v>
      </c>
      <c r="B41" s="66">
        <v>78479.924999999988</v>
      </c>
      <c r="C41" s="64" t="s">
        <v>93</v>
      </c>
      <c r="F41" s="57">
        <f t="shared" si="15"/>
        <v>472373.32500000001</v>
      </c>
      <c r="G41" s="57"/>
      <c r="H41" s="57"/>
      <c r="I41" s="57"/>
      <c r="M41" t="s">
        <v>77</v>
      </c>
      <c r="N41" s="80">
        <v>1.1053305853451887</v>
      </c>
      <c r="O41" s="91">
        <v>0.98466508986173296</v>
      </c>
      <c r="P41" s="91">
        <v>0.79230696657205923</v>
      </c>
      <c r="Q41" s="70">
        <v>999475.5549999997</v>
      </c>
      <c r="R41" s="95">
        <v>211657.84499999881</v>
      </c>
      <c r="S41">
        <v>211657.84499999881</v>
      </c>
    </row>
    <row r="42" spans="1:19" ht="19.5">
      <c r="A42" s="62">
        <v>788</v>
      </c>
      <c r="B42" s="66">
        <v>788</v>
      </c>
      <c r="C42" s="64" t="s">
        <v>94</v>
      </c>
      <c r="F42" s="57">
        <f t="shared" si="15"/>
        <v>0</v>
      </c>
      <c r="G42" s="57"/>
      <c r="H42" s="57"/>
      <c r="I42" s="57"/>
      <c r="R42" s="57"/>
    </row>
    <row r="43" spans="1:19" ht="19.5">
      <c r="A43" s="67">
        <v>40916895.255999997</v>
      </c>
      <c r="B43" s="68">
        <v>9238598.2512000017</v>
      </c>
      <c r="C43" s="64"/>
    </row>
    <row r="45" spans="1:19">
      <c r="F45" s="57">
        <f>SUM(F25:F44)</f>
        <v>31678297.004799996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Q28" sqref="Q28"/>
    </sheetView>
  </sheetViews>
  <sheetFormatPr defaultRowHeight="14.25"/>
  <cols>
    <col min="1" max="8" width="9" style="134"/>
    <col min="9" max="9" width="11.625" style="134" customWidth="1"/>
    <col min="10" max="15" width="9" style="134"/>
  </cols>
  <sheetData>
    <row r="1" spans="1:7">
      <c r="A1" s="134" t="s">
        <v>129</v>
      </c>
    </row>
    <row r="2" spans="1:7">
      <c r="A2" s="134" t="s">
        <v>130</v>
      </c>
      <c r="F2" s="134" t="s">
        <v>133</v>
      </c>
    </row>
    <row r="3" spans="1:7">
      <c r="A3" s="134" t="s">
        <v>131</v>
      </c>
      <c r="B3" s="134" t="s">
        <v>132</v>
      </c>
      <c r="G3" s="134" t="s">
        <v>133</v>
      </c>
    </row>
    <row r="4" spans="1:7">
      <c r="A4" s="134" t="s">
        <v>134</v>
      </c>
    </row>
    <row r="6" spans="1:7">
      <c r="A6" s="134" t="s">
        <v>135</v>
      </c>
    </row>
    <row r="7" spans="1:7">
      <c r="A7" s="134" t="s">
        <v>136</v>
      </c>
      <c r="F7" s="134" t="s">
        <v>133</v>
      </c>
    </row>
    <row r="8" spans="1:7">
      <c r="B8" s="134" t="s">
        <v>137</v>
      </c>
      <c r="G8" s="134" t="s">
        <v>133</v>
      </c>
    </row>
    <row r="11" spans="1:7">
      <c r="A11" s="134" t="s">
        <v>136</v>
      </c>
      <c r="F11" s="134" t="s">
        <v>133</v>
      </c>
    </row>
    <row r="12" spans="1:7">
      <c r="B12" s="134" t="s">
        <v>138</v>
      </c>
      <c r="G12" s="134" t="s">
        <v>133</v>
      </c>
    </row>
    <row r="13" spans="1:7">
      <c r="A13" s="134" t="s">
        <v>139</v>
      </c>
    </row>
    <row r="19" spans="1:1">
      <c r="A19" s="134" t="s">
        <v>143</v>
      </c>
    </row>
    <row r="20" spans="1:1">
      <c r="A20" s="134" t="s">
        <v>140</v>
      </c>
    </row>
    <row r="21" spans="1:1">
      <c r="A21" s="134" t="s">
        <v>141</v>
      </c>
    </row>
    <row r="22" spans="1:1">
      <c r="A22" s="134" t="s">
        <v>142</v>
      </c>
    </row>
    <row r="23" spans="1:1">
      <c r="A23" s="134" t="s">
        <v>145</v>
      </c>
    </row>
    <row r="24" spans="1:1">
      <c r="A24" s="134" t="s">
        <v>144</v>
      </c>
    </row>
  </sheetData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พ.ค.59ni มีค่าเสื่อม</vt:lpstr>
      <vt:lpstr>Sheet1</vt:lpstr>
      <vt:lpstr>Sheet2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2016-06-22T02:23:06Z</cp:lastPrinted>
  <dcterms:created xsi:type="dcterms:W3CDTF">2016-01-25T03:33:40Z</dcterms:created>
  <dcterms:modified xsi:type="dcterms:W3CDTF">2016-08-08T05:47:57Z</dcterms:modified>
</cp:coreProperties>
</file>